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CG_Archive\DOTTORATO\VRIM_PROJECT\"/>
    </mc:Choice>
  </mc:AlternateContent>
  <bookViews>
    <workbookView xWindow="0" yWindow="0" windowWidth="0" windowHeight="17835"/>
  </bookViews>
  <sheets>
    <sheet name="Pedestal_Anonimo" sheetId="1" r:id="rId1"/>
    <sheet name="LIST" sheetId="3" r:id="rId2"/>
  </sheets>
  <definedNames>
    <definedName name="Anonimo">LIST!$A$2:$A$5</definedName>
    <definedName name="Author_Ref">LIST!$D$2:$D$4</definedName>
    <definedName name="LoU">LIST!$P$2:$P$4</definedName>
    <definedName name="Palladio">LIST!$B$2:$B$4</definedName>
    <definedName name="Sangallo">LIST!$C$2</definedName>
    <definedName name="Units">LIST!$E$2:$E$4</definedName>
    <definedName name="Units_conv">LIST!$F$2:$F$4</definedName>
  </definedNames>
  <calcPr calcId="152511"/>
</workbook>
</file>

<file path=xl/calcChain.xml><?xml version="1.0" encoding="utf-8"?>
<calcChain xmlns="http://schemas.openxmlformats.org/spreadsheetml/2006/main">
  <c r="AS2" i="1" l="1"/>
  <c r="BC6" i="1"/>
  <c r="BC5" i="1"/>
  <c r="BC4" i="1"/>
  <c r="BC3" i="1"/>
  <c r="BC2" i="1"/>
  <c r="M2" i="3"/>
  <c r="AR10" i="1"/>
  <c r="U8" i="1"/>
  <c r="X9" i="1"/>
  <c r="X10" i="1"/>
  <c r="X11" i="1"/>
  <c r="X12" i="1"/>
  <c r="U9" i="1"/>
  <c r="U10" i="1"/>
  <c r="U11" i="1"/>
  <c r="U12" i="1"/>
  <c r="W12" i="1"/>
  <c r="W9" i="1"/>
  <c r="W10" i="1"/>
  <c r="W11" i="1"/>
  <c r="W8" i="1"/>
  <c r="L5" i="1"/>
  <c r="BD2" i="1"/>
  <c r="BD17" i="1"/>
  <c r="BD16" i="1"/>
  <c r="BD15" i="1"/>
  <c r="BD14" i="1"/>
  <c r="BD13" i="1"/>
  <c r="BD12" i="1"/>
  <c r="BD11" i="1"/>
  <c r="BD10" i="1"/>
  <c r="BD9" i="1"/>
  <c r="BD8" i="1"/>
  <c r="BD7" i="1"/>
  <c r="BD6" i="1"/>
  <c r="BD5" i="1"/>
  <c r="BD4" i="1"/>
  <c r="BD3" i="1"/>
  <c r="BC7" i="1"/>
  <c r="BC8" i="1"/>
  <c r="BC9" i="1"/>
  <c r="BC10" i="1"/>
  <c r="BC11" i="1"/>
  <c r="BC12" i="1"/>
  <c r="BC13" i="1"/>
  <c r="BC14" i="1"/>
  <c r="BC15" i="1"/>
  <c r="BC16" i="1"/>
  <c r="BC17" i="1"/>
  <c r="AY17" i="1"/>
  <c r="AY16" i="1"/>
  <c r="AY15" i="1"/>
  <c r="AY14" i="1"/>
  <c r="AY13" i="1"/>
  <c r="AY12" i="1"/>
  <c r="AY11" i="1"/>
  <c r="AY10" i="1"/>
  <c r="AY9" i="1"/>
  <c r="AY8" i="1"/>
  <c r="AY7" i="1"/>
  <c r="AY6" i="1"/>
  <c r="AY5" i="1"/>
  <c r="AY4" i="1"/>
  <c r="AY3" i="1"/>
  <c r="AY2" i="1"/>
  <c r="AX17" i="1"/>
  <c r="AX16" i="1"/>
  <c r="AX15" i="1"/>
  <c r="AX14" i="1"/>
  <c r="AX13" i="1"/>
  <c r="AX12" i="1"/>
  <c r="AX11" i="1"/>
  <c r="AX10" i="1"/>
  <c r="AX9" i="1"/>
  <c r="AX8" i="1"/>
  <c r="AX7" i="1"/>
  <c r="AX6" i="1"/>
  <c r="AX5" i="1"/>
  <c r="AX4" i="1"/>
  <c r="AX3" i="1"/>
  <c r="AX2" i="1"/>
  <c r="AT3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2" i="1"/>
  <c r="AH2" i="1"/>
  <c r="AO17" i="1"/>
  <c r="AS17" i="1"/>
  <c r="AO16" i="1"/>
  <c r="AS16" i="1"/>
  <c r="AO15" i="1"/>
  <c r="AS15" i="1"/>
  <c r="AO14" i="1"/>
  <c r="AS14" i="1"/>
  <c r="AO13" i="1"/>
  <c r="AS13" i="1"/>
  <c r="AO12" i="1"/>
  <c r="AS12" i="1"/>
  <c r="AO11" i="1"/>
  <c r="AS11" i="1"/>
  <c r="AO10" i="1"/>
  <c r="AS10" i="1"/>
  <c r="AO9" i="1"/>
  <c r="AS9" i="1"/>
  <c r="AO8" i="1"/>
  <c r="AS8" i="1"/>
  <c r="AO7" i="1"/>
  <c r="AS7" i="1"/>
  <c r="AO6" i="1"/>
  <c r="AS6" i="1"/>
  <c r="AO5" i="1"/>
  <c r="AS5" i="1"/>
  <c r="AO4" i="1"/>
  <c r="AS4" i="1"/>
  <c r="AO3" i="1"/>
  <c r="AS3" i="1"/>
  <c r="AO2" i="1"/>
  <c r="AN2" i="1"/>
  <c r="AN17" i="1"/>
  <c r="AN16" i="1"/>
  <c r="AN15" i="1"/>
  <c r="AN14" i="1"/>
  <c r="AN13" i="1"/>
  <c r="AN12" i="1"/>
  <c r="AN11" i="1"/>
  <c r="AN10" i="1"/>
  <c r="AN9" i="1"/>
  <c r="AN8" i="1"/>
  <c r="AN7" i="1"/>
  <c r="AN6" i="1"/>
  <c r="AN5" i="1"/>
  <c r="AN4" i="1"/>
  <c r="AN3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R2" i="1"/>
  <c r="S2" i="1"/>
  <c r="W2" i="1"/>
  <c r="AC17" i="1"/>
  <c r="AG17" i="1"/>
  <c r="AC16" i="1"/>
  <c r="AG16" i="1"/>
  <c r="AC15" i="1"/>
  <c r="AG15" i="1"/>
  <c r="AC14" i="1"/>
  <c r="AG14" i="1"/>
  <c r="AC13" i="1"/>
  <c r="AG13" i="1"/>
  <c r="AC12" i="1"/>
  <c r="AG12" i="1"/>
  <c r="AC11" i="1"/>
  <c r="AG11" i="1"/>
  <c r="AC10" i="1"/>
  <c r="AG10" i="1"/>
  <c r="AC9" i="1"/>
  <c r="AG9" i="1"/>
  <c r="AC8" i="1"/>
  <c r="AG8" i="1"/>
  <c r="AC7" i="1"/>
  <c r="AG7" i="1"/>
  <c r="AC6" i="1"/>
  <c r="AG6" i="1"/>
  <c r="AC5" i="1"/>
  <c r="AG5" i="1"/>
  <c r="AC4" i="1"/>
  <c r="AG4" i="1"/>
  <c r="AC3" i="1"/>
  <c r="AG3" i="1"/>
  <c r="AC2" i="1"/>
  <c r="AG2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X3" i="1"/>
  <c r="X4" i="1"/>
  <c r="X5" i="1"/>
  <c r="X6" i="1"/>
  <c r="X7" i="1"/>
  <c r="X13" i="1"/>
  <c r="X14" i="1"/>
  <c r="X15" i="1"/>
  <c r="X16" i="1"/>
  <c r="X17" i="1"/>
  <c r="X2" i="1"/>
  <c r="G3" i="1"/>
  <c r="S17" i="1"/>
  <c r="W17" i="1"/>
  <c r="S16" i="1"/>
  <c r="S15" i="1"/>
  <c r="W15" i="1"/>
  <c r="S14" i="1"/>
  <c r="W14" i="1"/>
  <c r="S13" i="1"/>
  <c r="S12" i="1"/>
  <c r="S11" i="1"/>
  <c r="S10" i="1"/>
  <c r="S9" i="1"/>
  <c r="S8" i="1"/>
  <c r="S7" i="1"/>
  <c r="S6" i="1"/>
  <c r="S5" i="1"/>
  <c r="R5" i="1"/>
  <c r="S4" i="1"/>
  <c r="S3" i="1"/>
  <c r="W3" i="1"/>
  <c r="R16" i="1"/>
  <c r="R17" i="1"/>
  <c r="R15" i="1"/>
  <c r="R14" i="1"/>
  <c r="R13" i="1"/>
  <c r="R12" i="1"/>
  <c r="R11" i="1"/>
  <c r="R10" i="1"/>
  <c r="R9" i="1"/>
  <c r="R8" i="1"/>
  <c r="R7" i="1"/>
  <c r="R6" i="1"/>
  <c r="R4" i="1"/>
  <c r="R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2" i="1"/>
  <c r="H17" i="1"/>
  <c r="L17" i="1"/>
  <c r="H16" i="1"/>
  <c r="L16" i="1"/>
  <c r="H15" i="1"/>
  <c r="L15" i="1"/>
  <c r="H14" i="1"/>
  <c r="L14" i="1"/>
  <c r="H13" i="1"/>
  <c r="H12" i="1"/>
  <c r="L12" i="1"/>
  <c r="H4" i="1"/>
  <c r="L4" i="1"/>
  <c r="H11" i="1"/>
  <c r="L11" i="1"/>
  <c r="H10" i="1"/>
  <c r="H9" i="1"/>
  <c r="H8" i="1"/>
  <c r="L8" i="1"/>
  <c r="H7" i="1"/>
  <c r="L7" i="1"/>
  <c r="H6" i="1"/>
  <c r="L6" i="1"/>
  <c r="H5" i="1"/>
  <c r="H3" i="1"/>
  <c r="L3" i="1"/>
  <c r="H2" i="1"/>
  <c r="L2" i="1"/>
  <c r="G2" i="1"/>
  <c r="K2" i="3"/>
  <c r="L2" i="3"/>
  <c r="W16" i="1"/>
  <c r="W13" i="1"/>
  <c r="W7" i="1"/>
  <c r="W6" i="1"/>
  <c r="W5" i="1"/>
  <c r="W4" i="1"/>
  <c r="L13" i="1"/>
  <c r="L10" i="1"/>
  <c r="L9" i="1"/>
  <c r="X8" i="1"/>
</calcChain>
</file>

<file path=xl/sharedStrings.xml><?xml version="1.0" encoding="utf-8"?>
<sst xmlns="http://schemas.openxmlformats.org/spreadsheetml/2006/main" count="436" uniqueCount="111">
  <si>
    <t>Architecture</t>
  </si>
  <si>
    <t>Pedestal</t>
  </si>
  <si>
    <t>Cap</t>
  </si>
  <si>
    <t>Die</t>
  </si>
  <si>
    <t>2b</t>
  </si>
  <si>
    <t>8a</t>
  </si>
  <si>
    <t>2a</t>
  </si>
  <si>
    <t>6b</t>
  </si>
  <si>
    <t>6a</t>
  </si>
  <si>
    <t>1a</t>
  </si>
  <si>
    <t>6c</t>
  </si>
  <si>
    <t>7a</t>
  </si>
  <si>
    <t>8d</t>
  </si>
  <si>
    <t>2c</t>
  </si>
  <si>
    <t>cyma_reversa</t>
  </si>
  <si>
    <t>corona</t>
  </si>
  <si>
    <t>ovolo</t>
  </si>
  <si>
    <t>I_LoE</t>
  </si>
  <si>
    <t>II_LoE</t>
  </si>
  <si>
    <t>III_LoE</t>
  </si>
  <si>
    <t>IV_LoE</t>
  </si>
  <si>
    <t>torus</t>
  </si>
  <si>
    <t>Base</t>
  </si>
  <si>
    <t>plinth</t>
  </si>
  <si>
    <t>Deducted</t>
  </si>
  <si>
    <t>IV_GA</t>
  </si>
  <si>
    <t>IV_H_Piedi</t>
  </si>
  <si>
    <t>IV_H_Once</t>
  </si>
  <si>
    <t>IV_H_Minuti</t>
  </si>
  <si>
    <t>IV_MoH_Conv</t>
  </si>
  <si>
    <t>IV_W_Piedi</t>
  </si>
  <si>
    <t>IV_W_Once</t>
  </si>
  <si>
    <t>IV_W_Minuti</t>
  </si>
  <si>
    <t>IV_MoW_Conv</t>
  </si>
  <si>
    <t>cavetto</t>
  </si>
  <si>
    <t>dado</t>
  </si>
  <si>
    <t>IV_U_Conv</t>
  </si>
  <si>
    <t>III_U_Conv</t>
  </si>
  <si>
    <t>III_H_Piedi</t>
  </si>
  <si>
    <t>III_H_Once</t>
  </si>
  <si>
    <t>III_H_Minuti</t>
  </si>
  <si>
    <t>III_MoH</t>
  </si>
  <si>
    <t>III_MoH_Conv</t>
  </si>
  <si>
    <t>III_W_Piedi</t>
  </si>
  <si>
    <t>III_W_Once</t>
  </si>
  <si>
    <t>III_W_Minuti</t>
  </si>
  <si>
    <t>III_MoW</t>
  </si>
  <si>
    <t>III_MoW_Conv</t>
  </si>
  <si>
    <t>II_U_Conv</t>
  </si>
  <si>
    <t>II_H_Piedi</t>
  </si>
  <si>
    <t>II_H_Once</t>
  </si>
  <si>
    <t>II_H_Minuti</t>
  </si>
  <si>
    <t>II_MoH</t>
  </si>
  <si>
    <t>II_MoH_Conv</t>
  </si>
  <si>
    <t>Piede Anonimo</t>
  </si>
  <si>
    <t>Piede Palladio</t>
  </si>
  <si>
    <t>Piede Sangallo</t>
  </si>
  <si>
    <t>Anonimo</t>
  </si>
  <si>
    <t>Palladio</t>
  </si>
  <si>
    <t>Sangallo</t>
  </si>
  <si>
    <t>II_H_Ref</t>
  </si>
  <si>
    <t>Units</t>
  </si>
  <si>
    <t>Units_conv</t>
  </si>
  <si>
    <t>Author_Ref</t>
  </si>
  <si>
    <t>Lista1</t>
  </si>
  <si>
    <t>Lista2</t>
  </si>
  <si>
    <t/>
  </si>
  <si>
    <t>Lista3</t>
  </si>
  <si>
    <t>Conv</t>
  </si>
  <si>
    <t>Hdz.1245r</t>
  </si>
  <si>
    <t>Hdz.1245v</t>
  </si>
  <si>
    <t>Hdz. 1246r</t>
  </si>
  <si>
    <t>Hdz. 1246v</t>
  </si>
  <si>
    <t>RIBA31821 12r</t>
  </si>
  <si>
    <t>RIBA31822 12v</t>
  </si>
  <si>
    <t>D31r</t>
  </si>
  <si>
    <t>Arch. 2057</t>
  </si>
  <si>
    <t>LoU</t>
  </si>
  <si>
    <t>Indicated</t>
  </si>
  <si>
    <t>Interpreted</t>
  </si>
  <si>
    <t>a,r,g,b LoU</t>
  </si>
  <si>
    <t>255, 0, 0, 0</t>
  </si>
  <si>
    <t>Colour</t>
  </si>
  <si>
    <t>255, 203, 114, 80</t>
  </si>
  <si>
    <t>255, 250, 208, 96</t>
  </si>
  <si>
    <t>255, 249, 248, 130</t>
  </si>
  <si>
    <t>255, 216, 228, 126</t>
  </si>
  <si>
    <t>255, 169, 196, 119</t>
  </si>
  <si>
    <t>255, 131, 165, 114</t>
  </si>
  <si>
    <t>II_MoH_translated</t>
  </si>
  <si>
    <t>Corinthian Order</t>
  </si>
  <si>
    <t>Porta Aurea</t>
  </si>
  <si>
    <t>III_H_Ref</t>
  </si>
  <si>
    <t>II_UoH</t>
  </si>
  <si>
    <t>III_UoH</t>
  </si>
  <si>
    <t>III_MoH_traslated</t>
  </si>
  <si>
    <t>III_W_Ref</t>
  </si>
  <si>
    <t>III_UoW</t>
  </si>
  <si>
    <t>II_H_Author_Ref</t>
  </si>
  <si>
    <t>III_H_Author_Ref</t>
  </si>
  <si>
    <t>III_W_Author_Ref</t>
  </si>
  <si>
    <t>III_MoW_traslated</t>
  </si>
  <si>
    <t>IV_MoH_GA</t>
  </si>
  <si>
    <t>IV_H_Author_Ref</t>
  </si>
  <si>
    <t>IV_H_Ref</t>
  </si>
  <si>
    <t>IV_UoH</t>
  </si>
  <si>
    <t>IV_MoH_traslated</t>
  </si>
  <si>
    <t>IV_MoW_GA</t>
  </si>
  <si>
    <t>IV_W_Author_Ref</t>
  </si>
  <si>
    <t>IV_W_Ref</t>
  </si>
  <si>
    <t>IV_UoW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</si>
</sst>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0" fillId="0" borderId="0" xfId="0" quotePrefix="1"/>
    <xf numFmtId="0" fontId="0" fillId="2" borderId="0" xfId="0" applyFill="1" applyBorder="1"/>
    <xf numFmtId="2" fontId="0" fillId="2" borderId="0" xfId="0" applyNumberFormat="1" applyFill="1" applyBorder="1"/>
    <xf numFmtId="0" fontId="0" fillId="2" borderId="4" xfId="0" applyFill="1" applyBorder="1"/>
    <xf numFmtId="2" fontId="0" fillId="2" borderId="4" xfId="0" applyNumberFormat="1" applyFill="1" applyBorder="1"/>
    <xf numFmtId="0" fontId="0" fillId="2" borderId="5" xfId="0" applyFill="1" applyBorder="1"/>
    <xf numFmtId="2" fontId="0" fillId="2" borderId="5" xfId="0" applyNumberFormat="1" applyFill="1" applyBorder="1"/>
    <xf numFmtId="0" fontId="0" fillId="2" borderId="6" xfId="0" applyFill="1" applyBorder="1"/>
    <xf numFmtId="0" fontId="0" fillId="2" borderId="7" xfId="0" applyFill="1" applyBorder="1"/>
    <xf numFmtId="2" fontId="0" fillId="2" borderId="8" xfId="0" applyNumberFormat="1" applyFill="1" applyBorder="1"/>
    <xf numFmtId="0" fontId="0" fillId="2" borderId="9" xfId="0" applyFill="1" applyBorder="1"/>
    <xf numFmtId="2" fontId="0" fillId="2" borderId="10" xfId="0" applyNumberFormat="1" applyFill="1" applyBorder="1"/>
    <xf numFmtId="0" fontId="0" fillId="2" borderId="11" xfId="0" applyFill="1" applyBorder="1"/>
    <xf numFmtId="0" fontId="0" fillId="2" borderId="12" xfId="0" applyFill="1" applyBorder="1"/>
    <xf numFmtId="2" fontId="0" fillId="2" borderId="12" xfId="0" applyNumberFormat="1" applyFill="1" applyBorder="1"/>
    <xf numFmtId="2" fontId="0" fillId="2" borderId="13" xfId="0" applyNumberFormat="1" applyFill="1" applyBorder="1"/>
    <xf numFmtId="0" fontId="0" fillId="3" borderId="0" xfId="0" applyFill="1" applyBorder="1"/>
    <xf numFmtId="2" fontId="0" fillId="3" borderId="8" xfId="0" applyNumberFormat="1" applyFill="1" applyBorder="1"/>
    <xf numFmtId="0" fontId="0" fillId="3" borderId="12" xfId="0" applyFill="1" applyBorder="1"/>
    <xf numFmtId="2" fontId="0" fillId="3" borderId="13" xfId="0" applyNumberFormat="1" applyFill="1" applyBorder="1"/>
    <xf numFmtId="0" fontId="0" fillId="3" borderId="15" xfId="0" applyFill="1" applyBorder="1"/>
    <xf numFmtId="0" fontId="0" fillId="3" borderId="16" xfId="0" applyFill="1" applyBorder="1"/>
    <xf numFmtId="0" fontId="0" fillId="4" borderId="17" xfId="0" applyFill="1" applyBorder="1"/>
    <xf numFmtId="0" fontId="0" fillId="4" borderId="15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2" fontId="0" fillId="4" borderId="21" xfId="0" applyNumberFormat="1" applyFill="1" applyBorder="1"/>
    <xf numFmtId="0" fontId="0" fillId="4" borderId="22" xfId="0" applyFill="1" applyBorder="1"/>
    <xf numFmtId="0" fontId="0" fillId="4" borderId="24" xfId="0" applyFill="1" applyBorder="1"/>
    <xf numFmtId="0" fontId="0" fillId="2" borderId="25" xfId="0" applyFill="1" applyBorder="1"/>
    <xf numFmtId="2" fontId="0" fillId="2" borderId="25" xfId="0" applyNumberFormat="1" applyFill="1" applyBorder="1"/>
    <xf numFmtId="0" fontId="0" fillId="2" borderId="26" xfId="0" applyFill="1" applyBorder="1"/>
    <xf numFmtId="2" fontId="0" fillId="2" borderId="26" xfId="0" applyNumberFormat="1" applyFill="1" applyBorder="1"/>
    <xf numFmtId="0" fontId="0" fillId="2" borderId="27" xfId="0" applyFill="1" applyBorder="1"/>
    <xf numFmtId="2" fontId="0" fillId="2" borderId="27" xfId="0" applyNumberFormat="1" applyFill="1" applyBorder="1"/>
    <xf numFmtId="0" fontId="0" fillId="2" borderId="28" xfId="0" applyFill="1" applyBorder="1"/>
    <xf numFmtId="2" fontId="0" fillId="2" borderId="28" xfId="0" applyNumberFormat="1" applyFill="1" applyBorder="1"/>
    <xf numFmtId="0" fontId="0" fillId="3" borderId="25" xfId="0" applyFill="1" applyBorder="1"/>
    <xf numFmtId="0" fontId="0" fillId="3" borderId="28" xfId="0" applyFill="1" applyBorder="1"/>
    <xf numFmtId="0" fontId="0" fillId="5" borderId="15" xfId="0" applyFill="1" applyBorder="1"/>
    <xf numFmtId="0" fontId="0" fillId="5" borderId="16" xfId="0" applyFill="1" applyBorder="1"/>
    <xf numFmtId="0" fontId="0" fillId="4" borderId="29" xfId="0" applyFill="1" applyBorder="1"/>
    <xf numFmtId="0" fontId="0" fillId="4" borderId="30" xfId="0" applyFill="1" applyBorder="1"/>
    <xf numFmtId="2" fontId="0" fillId="4" borderId="31" xfId="0" applyNumberFormat="1" applyFill="1" applyBorder="1"/>
    <xf numFmtId="0" fontId="0" fillId="4" borderId="32" xfId="0" applyFill="1" applyBorder="1"/>
    <xf numFmtId="1" fontId="0" fillId="2" borderId="0" xfId="0" applyNumberFormat="1" applyFill="1" applyBorder="1"/>
    <xf numFmtId="1" fontId="0" fillId="2" borderId="5" xfId="0" applyNumberFormat="1" applyFill="1" applyBorder="1"/>
    <xf numFmtId="1" fontId="0" fillId="2" borderId="4" xfId="0" applyNumberFormat="1" applyFill="1" applyBorder="1"/>
    <xf numFmtId="1" fontId="0" fillId="2" borderId="12" xfId="0" applyNumberFormat="1" applyFill="1" applyBorder="1"/>
    <xf numFmtId="0" fontId="0" fillId="2" borderId="33" xfId="0" applyNumberFormat="1" applyFill="1" applyBorder="1"/>
    <xf numFmtId="1" fontId="0" fillId="3" borderId="25" xfId="0" applyNumberFormat="1" applyFill="1" applyBorder="1"/>
    <xf numFmtId="1" fontId="0" fillId="3" borderId="28" xfId="0" applyNumberFormat="1" applyFill="1" applyBorder="1"/>
    <xf numFmtId="164" fontId="0" fillId="3" borderId="25" xfId="0" applyNumberFormat="1" applyFill="1" applyBorder="1"/>
    <xf numFmtId="164" fontId="0" fillId="3" borderId="28" xfId="0" applyNumberFormat="1" applyFill="1" applyBorder="1"/>
    <xf numFmtId="164" fontId="0" fillId="2" borderId="0" xfId="0" applyNumberFormat="1" applyFill="1" applyBorder="1"/>
    <xf numFmtId="164" fontId="0" fillId="2" borderId="4" xfId="0" applyNumberFormat="1" applyFill="1" applyBorder="1"/>
    <xf numFmtId="164" fontId="0" fillId="2" borderId="5" xfId="0" applyNumberFormat="1" applyFill="1" applyBorder="1"/>
    <xf numFmtId="164" fontId="0" fillId="2" borderId="12" xfId="0" applyNumberFormat="1" applyFill="1" applyBorder="1"/>
    <xf numFmtId="1" fontId="1" fillId="2" borderId="4" xfId="1" applyNumberFormat="1" applyFont="1" applyFill="1" applyBorder="1"/>
    <xf numFmtId="1" fontId="0" fillId="2" borderId="25" xfId="0" applyNumberFormat="1" applyFill="1" applyBorder="1"/>
    <xf numFmtId="1" fontId="0" fillId="2" borderId="26" xfId="0" applyNumberFormat="1" applyFill="1" applyBorder="1"/>
    <xf numFmtId="1" fontId="0" fillId="2" borderId="27" xfId="0" applyNumberFormat="1" applyFill="1" applyBorder="1"/>
    <xf numFmtId="1" fontId="0" fillId="2" borderId="28" xfId="0" applyNumberFormat="1" applyFill="1" applyBorder="1"/>
    <xf numFmtId="164" fontId="0" fillId="4" borderId="24" xfId="0" applyNumberFormat="1" applyFill="1" applyBorder="1"/>
    <xf numFmtId="164" fontId="0" fillId="4" borderId="30" xfId="0" applyNumberFormat="1" applyFill="1" applyBorder="1"/>
    <xf numFmtId="1" fontId="0" fillId="4" borderId="24" xfId="0" applyNumberFormat="1" applyFill="1" applyBorder="1"/>
    <xf numFmtId="1" fontId="0" fillId="4" borderId="30" xfId="0" applyNumberFormat="1" applyFill="1" applyBorder="1"/>
    <xf numFmtId="164" fontId="0" fillId="4" borderId="25" xfId="0" applyNumberFormat="1" applyFill="1" applyBorder="1"/>
    <xf numFmtId="1" fontId="0" fillId="4" borderId="25" xfId="0" applyNumberFormat="1" applyFill="1" applyBorder="1"/>
    <xf numFmtId="0" fontId="0" fillId="6" borderId="34" xfId="0" applyFill="1" applyBorder="1"/>
    <xf numFmtId="0" fontId="0" fillId="6" borderId="18" xfId="0" applyFill="1" applyBorder="1"/>
    <xf numFmtId="0" fontId="0" fillId="6" borderId="29" xfId="0" applyFill="1" applyBorder="1"/>
    <xf numFmtId="0" fontId="0" fillId="6" borderId="30" xfId="0" applyFill="1" applyBorder="1"/>
    <xf numFmtId="1" fontId="0" fillId="6" borderId="30" xfId="0" applyNumberFormat="1" applyFill="1" applyBorder="1"/>
    <xf numFmtId="164" fontId="0" fillId="6" borderId="30" xfId="0" applyNumberFormat="1" applyFill="1" applyBorder="1"/>
    <xf numFmtId="2" fontId="0" fillId="6" borderId="31" xfId="0" applyNumberFormat="1" applyFill="1" applyBorder="1"/>
    <xf numFmtId="0" fontId="0" fillId="6" borderId="32" xfId="0" applyFill="1" applyBorder="1"/>
    <xf numFmtId="0" fontId="0" fillId="6" borderId="15" xfId="0" applyFill="1" applyBorder="1"/>
    <xf numFmtId="0" fontId="0" fillId="6" borderId="17" xfId="0" applyFill="1" applyBorder="1"/>
    <xf numFmtId="0" fontId="0" fillId="6" borderId="35" xfId="0" applyFill="1" applyBorder="1"/>
    <xf numFmtId="0" fontId="0" fillId="6" borderId="12" xfId="0" applyFill="1" applyBorder="1"/>
    <xf numFmtId="0" fontId="0" fillId="6" borderId="28" xfId="0" applyFill="1" applyBorder="1"/>
    <xf numFmtId="1" fontId="0" fillId="6" borderId="36" xfId="0" applyNumberFormat="1" applyFill="1" applyBorder="1"/>
    <xf numFmtId="164" fontId="0" fillId="6" borderId="28" xfId="0" applyNumberFormat="1" applyFill="1" applyBorder="1"/>
    <xf numFmtId="2" fontId="0" fillId="6" borderId="13" xfId="0" applyNumberFormat="1" applyFill="1" applyBorder="1"/>
    <xf numFmtId="0" fontId="0" fillId="6" borderId="11" xfId="0" applyFill="1" applyBorder="1"/>
    <xf numFmtId="0" fontId="2" fillId="5" borderId="14" xfId="0" applyFont="1" applyFill="1" applyBorder="1" applyAlignment="1">
      <alignment textRotation="90"/>
    </xf>
    <xf numFmtId="0" fontId="2" fillId="3" borderId="14" xfId="0" applyFont="1" applyFill="1" applyBorder="1" applyAlignment="1">
      <alignment textRotation="90"/>
    </xf>
    <xf numFmtId="0" fontId="2" fillId="3" borderId="2" xfId="0" applyFont="1" applyFill="1" applyBorder="1" applyAlignment="1">
      <alignment textRotation="90"/>
    </xf>
    <xf numFmtId="0" fontId="2" fillId="3" borderId="23" xfId="0" applyFont="1" applyFill="1" applyBorder="1" applyAlignment="1">
      <alignment textRotation="90"/>
    </xf>
    <xf numFmtId="0" fontId="2" fillId="3" borderId="3" xfId="0" applyFont="1" applyFill="1" applyBorder="1" applyAlignment="1">
      <alignment textRotation="90"/>
    </xf>
    <xf numFmtId="0" fontId="2" fillId="2" borderId="14" xfId="0" applyFont="1" applyFill="1" applyBorder="1" applyAlignment="1">
      <alignment textRotation="90"/>
    </xf>
    <xf numFmtId="0" fontId="2" fillId="2" borderId="1" xfId="0" applyFont="1" applyFill="1" applyBorder="1" applyAlignment="1">
      <alignment textRotation="90"/>
    </xf>
    <xf numFmtId="0" fontId="2" fillId="2" borderId="2" xfId="0" applyFont="1" applyFill="1" applyBorder="1" applyAlignment="1">
      <alignment textRotation="90"/>
    </xf>
    <xf numFmtId="0" fontId="2" fillId="2" borderId="3" xfId="0" applyFont="1" applyFill="1" applyBorder="1" applyAlignment="1">
      <alignment textRotation="90"/>
    </xf>
    <xf numFmtId="0" fontId="2" fillId="2" borderId="23" xfId="0" applyFont="1" applyFill="1" applyBorder="1" applyAlignment="1">
      <alignment textRotation="90"/>
    </xf>
    <xf numFmtId="0" fontId="2" fillId="4" borderId="14" xfId="0" applyFont="1" applyFill="1" applyBorder="1" applyAlignment="1">
      <alignment textRotation="90"/>
    </xf>
    <xf numFmtId="0" fontId="2" fillId="4" borderId="2" xfId="0" applyFont="1" applyFill="1" applyBorder="1" applyAlignment="1">
      <alignment textRotation="90"/>
    </xf>
    <xf numFmtId="0" fontId="2" fillId="4" borderId="23" xfId="0" applyFont="1" applyFill="1" applyBorder="1" applyAlignment="1">
      <alignment textRotation="90"/>
    </xf>
    <xf numFmtId="0" fontId="2" fillId="4" borderId="3" xfId="0" applyFont="1" applyFill="1" applyBorder="1" applyAlignment="1">
      <alignment textRotation="90"/>
    </xf>
    <xf numFmtId="0" fontId="2" fillId="4" borderId="1" xfId="0" applyFont="1" applyFill="1" applyBorder="1" applyAlignment="1">
      <alignment textRotation="90"/>
    </xf>
    <xf numFmtId="0" fontId="2" fillId="0" borderId="0" xfId="0" applyFont="1" applyAlignment="1">
      <alignment textRotation="90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28"/>
  <sheetViews>
    <sheetView tabSelected="1" view="pageBreakPreview" topLeftCell="H10" zoomScaleNormal="110" zoomScaleSheetLayoutView="100" workbookViewId="0">
      <selection activeCell="AI1" sqref="AI1:BD17"/>
    </sheetView>
  </sheetViews>
  <sheetFormatPr defaultRowHeight="15" x14ac:dyDescent="0.25"/>
  <cols>
    <col min="1" max="1" width="11.42578125" bestFit="1" customWidth="1"/>
    <col min="2" max="2" width="16.42578125" bestFit="1" customWidth="1"/>
    <col min="3" max="4" width="9.7109375" customWidth="1"/>
    <col min="5" max="5" width="9.140625" bestFit="1" customWidth="1"/>
    <col min="6" max="6" width="9.5703125" bestFit="1" customWidth="1"/>
    <col min="7" max="7" width="14.85546875" bestFit="1" customWidth="1"/>
    <col min="8" max="8" width="5" bestFit="1" customWidth="1"/>
    <col min="9" max="11" width="3.7109375" bestFit="1" customWidth="1"/>
    <col min="12" max="12" width="12.85546875" bestFit="1" customWidth="1"/>
    <col min="13" max="13" width="14.28515625" bestFit="1" customWidth="1"/>
    <col min="14" max="14" width="5.140625" bestFit="1" customWidth="1"/>
    <col min="15" max="15" width="9.28515625" bestFit="1" customWidth="1"/>
    <col min="16" max="16" width="9.140625" bestFit="1" customWidth="1"/>
    <col min="17" max="17" width="9.5703125" bestFit="1" customWidth="1"/>
    <col min="18" max="18" width="14.85546875" bestFit="1" customWidth="1"/>
    <col min="19" max="19" width="5" bestFit="1" customWidth="1"/>
    <col min="20" max="22" width="3.7109375" bestFit="1" customWidth="1"/>
    <col min="23" max="23" width="5.5703125" bestFit="1" customWidth="1"/>
    <col min="24" max="24" width="7.7109375" bestFit="1" customWidth="1"/>
    <col min="25" max="25" width="9.5703125" bestFit="1" customWidth="1"/>
    <col min="26" max="26" width="9.140625" bestFit="1" customWidth="1"/>
    <col min="27" max="27" width="9.85546875" bestFit="1" customWidth="1"/>
    <col min="28" max="28" width="14.85546875" bestFit="1" customWidth="1"/>
    <col min="29" max="29" width="5" bestFit="1" customWidth="1"/>
    <col min="30" max="32" width="3.7109375" bestFit="1" customWidth="1"/>
    <col min="33" max="33" width="4.5703125" bestFit="1" customWidth="1"/>
    <col min="34" max="34" width="6.7109375" bestFit="1" customWidth="1"/>
    <col min="35" max="35" width="13.28515625" bestFit="1" customWidth="1"/>
    <col min="36" max="36" width="3.7109375" bestFit="1" customWidth="1"/>
    <col min="37" max="37" width="9.5703125" bestFit="1" customWidth="1"/>
    <col min="38" max="38" width="9.140625" bestFit="1" customWidth="1"/>
    <col min="39" max="39" width="9.28515625" bestFit="1" customWidth="1"/>
    <col min="40" max="40" width="14.85546875" bestFit="1" customWidth="1"/>
    <col min="41" max="41" width="5" bestFit="1" customWidth="1"/>
    <col min="42" max="43" width="3.7109375" bestFit="1" customWidth="1"/>
    <col min="44" max="44" width="4" bestFit="1" customWidth="1"/>
    <col min="45" max="45" width="5.5703125" bestFit="1" customWidth="1"/>
    <col min="46" max="46" width="10.28515625" bestFit="1" customWidth="1"/>
    <col min="47" max="47" width="9.5703125" bestFit="1" customWidth="1"/>
    <col min="48" max="48" width="9.140625" bestFit="1" customWidth="1"/>
    <col min="49" max="49" width="9.85546875" bestFit="1" customWidth="1"/>
    <col min="50" max="50" width="14.85546875" bestFit="1" customWidth="1"/>
    <col min="51" max="51" width="5" bestFit="1" customWidth="1"/>
    <col min="52" max="54" width="3.7109375" bestFit="1" customWidth="1"/>
    <col min="55" max="55" width="4.5703125" bestFit="1" customWidth="1"/>
    <col min="56" max="56" width="9.28515625" bestFit="1" customWidth="1"/>
  </cols>
  <sheetData>
    <row r="1" spans="1:56" s="104" customFormat="1" ht="93.75" thickBot="1" x14ac:dyDescent="0.3">
      <c r="A1" s="89" t="s">
        <v>0</v>
      </c>
      <c r="B1" s="89" t="s">
        <v>17</v>
      </c>
      <c r="C1" s="90" t="s">
        <v>18</v>
      </c>
      <c r="D1" s="91" t="s">
        <v>52</v>
      </c>
      <c r="E1" s="92" t="s">
        <v>98</v>
      </c>
      <c r="F1" s="92" t="s">
        <v>60</v>
      </c>
      <c r="G1" s="92" t="s">
        <v>93</v>
      </c>
      <c r="H1" s="92" t="s">
        <v>48</v>
      </c>
      <c r="I1" s="92" t="s">
        <v>49</v>
      </c>
      <c r="J1" s="92" t="s">
        <v>50</v>
      </c>
      <c r="K1" s="92" t="s">
        <v>51</v>
      </c>
      <c r="L1" s="92" t="s">
        <v>53</v>
      </c>
      <c r="M1" s="93" t="s">
        <v>89</v>
      </c>
      <c r="N1" s="94" t="s">
        <v>19</v>
      </c>
      <c r="O1" s="95" t="s">
        <v>41</v>
      </c>
      <c r="P1" s="96" t="s">
        <v>99</v>
      </c>
      <c r="Q1" s="96" t="s">
        <v>92</v>
      </c>
      <c r="R1" s="96" t="s">
        <v>94</v>
      </c>
      <c r="S1" s="96" t="s">
        <v>37</v>
      </c>
      <c r="T1" s="96" t="s">
        <v>38</v>
      </c>
      <c r="U1" s="96" t="s">
        <v>39</v>
      </c>
      <c r="V1" s="96" t="s">
        <v>40</v>
      </c>
      <c r="W1" s="96" t="s">
        <v>42</v>
      </c>
      <c r="X1" s="97" t="s">
        <v>95</v>
      </c>
      <c r="Y1" s="95" t="s">
        <v>46</v>
      </c>
      <c r="Z1" s="98" t="s">
        <v>100</v>
      </c>
      <c r="AA1" s="98" t="s">
        <v>96</v>
      </c>
      <c r="AB1" s="98" t="s">
        <v>97</v>
      </c>
      <c r="AC1" s="98" t="s">
        <v>37</v>
      </c>
      <c r="AD1" s="98" t="s">
        <v>43</v>
      </c>
      <c r="AE1" s="98" t="s">
        <v>44</v>
      </c>
      <c r="AF1" s="98" t="s">
        <v>45</v>
      </c>
      <c r="AG1" s="98" t="s">
        <v>47</v>
      </c>
      <c r="AH1" s="96" t="s">
        <v>101</v>
      </c>
      <c r="AI1" s="99" t="s">
        <v>20</v>
      </c>
      <c r="AJ1" s="99" t="s">
        <v>25</v>
      </c>
      <c r="AK1" s="100" t="s">
        <v>102</v>
      </c>
      <c r="AL1" s="101" t="s">
        <v>103</v>
      </c>
      <c r="AM1" s="101" t="s">
        <v>104</v>
      </c>
      <c r="AN1" s="101" t="s">
        <v>105</v>
      </c>
      <c r="AO1" s="101" t="s">
        <v>36</v>
      </c>
      <c r="AP1" s="101" t="s">
        <v>26</v>
      </c>
      <c r="AQ1" s="101" t="s">
        <v>27</v>
      </c>
      <c r="AR1" s="101" t="s">
        <v>28</v>
      </c>
      <c r="AS1" s="101" t="s">
        <v>29</v>
      </c>
      <c r="AT1" s="102" t="s">
        <v>106</v>
      </c>
      <c r="AU1" s="103" t="s">
        <v>107</v>
      </c>
      <c r="AV1" s="101" t="s">
        <v>108</v>
      </c>
      <c r="AW1" s="101" t="s">
        <v>109</v>
      </c>
      <c r="AX1" s="101" t="s">
        <v>110</v>
      </c>
      <c r="AY1" s="101" t="s">
        <v>36</v>
      </c>
      <c r="AZ1" s="101" t="s">
        <v>30</v>
      </c>
      <c r="BA1" s="101" t="s">
        <v>31</v>
      </c>
      <c r="BB1" s="101" t="s">
        <v>32</v>
      </c>
      <c r="BC1" s="101" t="s">
        <v>33</v>
      </c>
      <c r="BD1" s="102" t="s">
        <v>106</v>
      </c>
    </row>
    <row r="2" spans="1:56" x14ac:dyDescent="0.25">
      <c r="A2" s="42" t="s">
        <v>91</v>
      </c>
      <c r="B2" s="42" t="s">
        <v>90</v>
      </c>
      <c r="C2" s="22" t="s">
        <v>1</v>
      </c>
      <c r="D2" s="18" t="s">
        <v>78</v>
      </c>
      <c r="E2" s="40" t="s">
        <v>57</v>
      </c>
      <c r="F2" s="40" t="s">
        <v>69</v>
      </c>
      <c r="G2" s="40" t="str">
        <f>INDEX(LIST!D2:F4, MATCH(Pedestal_Anonimo!E2, Author_Ref, 0), 2)</f>
        <v>Piede Anonimo</v>
      </c>
      <c r="H2" s="40">
        <f>INDEX(LIST!D2:F4, MATCH(Pedestal_Anonimo!E2, Author_Ref, 0), 3)</f>
        <v>31.4</v>
      </c>
      <c r="I2" s="53">
        <v>6</v>
      </c>
      <c r="J2" s="53">
        <v>6</v>
      </c>
      <c r="K2" s="53">
        <v>0</v>
      </c>
      <c r="L2" s="55">
        <f t="shared" ref="L2:L17" si="0">((I2*H2)+(J2*(H2/12))+(K2*(H2/144)))</f>
        <v>204.09999999999997</v>
      </c>
      <c r="M2" s="19" t="str">
        <f>CONCATENATE("piedi ",I2," : ","once ",J2)</f>
        <v>piedi 6 : once 6</v>
      </c>
      <c r="N2" s="10" t="s">
        <v>2</v>
      </c>
      <c r="O2" s="10" t="s">
        <v>78</v>
      </c>
      <c r="P2" s="3" t="s">
        <v>57</v>
      </c>
      <c r="Q2" s="3" t="s">
        <v>69</v>
      </c>
      <c r="R2" s="3" t="str">
        <f>INDEX(LIST!D2:F4, MATCH(Pedestal_Anonimo!P2, Author_Ref, 0), 2)</f>
        <v>Piede Anonimo</v>
      </c>
      <c r="S2" s="3">
        <f>INDEX(LIST!E2:G4, MATCH(Pedestal_Anonimo!P2, Author_Ref, 0), 2)</f>
        <v>31.4</v>
      </c>
      <c r="T2" s="48">
        <v>0</v>
      </c>
      <c r="U2" s="48">
        <v>8</v>
      </c>
      <c r="V2" s="48">
        <v>0</v>
      </c>
      <c r="W2" s="57">
        <f t="shared" ref="W2:W17" si="1">((T2*S2)+(U2*(S2/12))+(V2*(S2/144)))</f>
        <v>20.933333333333334</v>
      </c>
      <c r="X2" s="11" t="str">
        <f>CONCATENATE("once ",U2)</f>
        <v>once 8</v>
      </c>
      <c r="Y2" s="10" t="s">
        <v>24</v>
      </c>
      <c r="Z2" s="32" t="s">
        <v>57</v>
      </c>
      <c r="AA2" s="32" t="s">
        <v>70</v>
      </c>
      <c r="AB2" s="32" t="str">
        <f>INDEX(LIST!D2:F4, MATCH(Pedestal_Anonimo!Z2, Author_Ref, 0), 2)</f>
        <v>Piede Anonimo</v>
      </c>
      <c r="AC2" s="32">
        <f>INDEX(LIST!E2:G4, MATCH(Pedestal_Anonimo!Z2, Author_Ref, 0), 2)</f>
        <v>31.4</v>
      </c>
      <c r="AD2" s="62">
        <v>0</v>
      </c>
      <c r="AE2" s="62">
        <v>0</v>
      </c>
      <c r="AF2" s="62">
        <v>0</v>
      </c>
      <c r="AG2" s="33">
        <f>((AD2*AC2)+(AE2*(AC2/12))+(AF2*(AC2/144)))</f>
        <v>0</v>
      </c>
      <c r="AH2" s="4" t="str">
        <f>CONCATENATE("once ",AE2)</f>
        <v>once 0</v>
      </c>
      <c r="AI2" s="25" t="s">
        <v>14</v>
      </c>
      <c r="AJ2" s="28" t="s">
        <v>4</v>
      </c>
      <c r="AK2" s="27" t="s">
        <v>24</v>
      </c>
      <c r="AL2" s="31" t="s">
        <v>57</v>
      </c>
      <c r="AM2" s="31" t="s">
        <v>70</v>
      </c>
      <c r="AN2" s="31" t="str">
        <f>INDEX(LIST!D2:F4, MATCH(Pedestal_Anonimo!AL2, Author_Ref, 0), 2)</f>
        <v>Piede Anonimo</v>
      </c>
      <c r="AO2" s="31">
        <f>INDEX(LIST!E2:G4, MATCH(Pedestal_Anonimo!AL2, Author_Ref, 0), 2)</f>
        <v>31.4</v>
      </c>
      <c r="AP2" s="68">
        <v>0</v>
      </c>
      <c r="AQ2" s="68">
        <v>0</v>
      </c>
      <c r="AR2" s="68">
        <v>9</v>
      </c>
      <c r="AS2" s="66">
        <f>((AP2*AO2)+(AQ2*(AO2/12))+(AR2*(AO2/144)))</f>
        <v>1.9624999999999999</v>
      </c>
      <c r="AT2" s="29" t="str">
        <f>CONCATENATE("minuti ",AR2)</f>
        <v>minuti 9</v>
      </c>
      <c r="AU2" s="30" t="s">
        <v>24</v>
      </c>
      <c r="AV2" s="31" t="s">
        <v>57</v>
      </c>
      <c r="AW2" s="31" t="s">
        <v>70</v>
      </c>
      <c r="AX2" s="31" t="str">
        <f>INDEX(LIST!D2:F4, MATCH(Pedestal_Anonimo!AV2, Author_Ref, 0), 2)</f>
        <v>Piede Anonimo</v>
      </c>
      <c r="AY2" s="31">
        <f>INDEX(LIST!E2:G4, MATCH(Pedestal_Anonimo!AV2, Author_Ref, 0),2)</f>
        <v>31.4</v>
      </c>
      <c r="AZ2" s="71">
        <v>0</v>
      </c>
      <c r="BA2" s="71">
        <v>0</v>
      </c>
      <c r="BB2" s="71">
        <v>9</v>
      </c>
      <c r="BC2" s="70">
        <f>((AZ2*AY2)+(BA2*(AY2/12))+(BB2*(AY2/144)))</f>
        <v>1.9624999999999999</v>
      </c>
      <c r="BD2" s="29" t="str">
        <f>CONCATENATE("minuti ",BB2)</f>
        <v>minuti 9</v>
      </c>
    </row>
    <row r="3" spans="1:56" x14ac:dyDescent="0.25">
      <c r="A3" s="42" t="s">
        <v>91</v>
      </c>
      <c r="B3" s="42" t="s">
        <v>90</v>
      </c>
      <c r="C3" s="22" t="s">
        <v>1</v>
      </c>
      <c r="D3" s="18" t="s">
        <v>78</v>
      </c>
      <c r="E3" s="40" t="s">
        <v>57</v>
      </c>
      <c r="F3" s="40" t="s">
        <v>69</v>
      </c>
      <c r="G3" s="40" t="str">
        <f>INDEX(LIST!D2:F4, MATCH(Pedestal_Anonimo!E3, Author_Ref, 0), 2)</f>
        <v>Piede Anonimo</v>
      </c>
      <c r="H3" s="40">
        <f>INDEX(LIST!D2:F4, MATCH(Pedestal_Anonimo!E3, Author_Ref, 0), 3)</f>
        <v>31.4</v>
      </c>
      <c r="I3" s="53">
        <v>6</v>
      </c>
      <c r="J3" s="53">
        <v>6</v>
      </c>
      <c r="K3" s="53">
        <v>0</v>
      </c>
      <c r="L3" s="55">
        <f t="shared" si="0"/>
        <v>204.09999999999997</v>
      </c>
      <c r="M3" s="19" t="str">
        <f t="shared" ref="M3:M17" si="2">CONCATENATE("piedi ",I3," : ","once ",J3)</f>
        <v>piedi 6 : once 6</v>
      </c>
      <c r="N3" s="10" t="s">
        <v>2</v>
      </c>
      <c r="O3" s="10" t="s">
        <v>78</v>
      </c>
      <c r="P3" s="3" t="s">
        <v>57</v>
      </c>
      <c r="Q3" s="3" t="s">
        <v>69</v>
      </c>
      <c r="R3" s="3" t="str">
        <f>INDEX(LIST!D2:F4, MATCH(Pedestal_Anonimo!P3, Author_Ref, 0), 2)</f>
        <v>Piede Anonimo</v>
      </c>
      <c r="S3" s="3">
        <f>INDEX(LIST!E2:G4, MATCH(Pedestal_Anonimo!P3, Author_Ref, 0), 2)</f>
        <v>31.4</v>
      </c>
      <c r="T3" s="48">
        <v>0</v>
      </c>
      <c r="U3" s="48">
        <v>8</v>
      </c>
      <c r="V3" s="48">
        <v>0</v>
      </c>
      <c r="W3" s="57">
        <f t="shared" si="1"/>
        <v>20.933333333333334</v>
      </c>
      <c r="X3" s="11" t="str">
        <f t="shared" ref="X3:X17" si="3">CONCATENATE("once ",U3)</f>
        <v>once 8</v>
      </c>
      <c r="Y3" s="10" t="s">
        <v>24</v>
      </c>
      <c r="Z3" s="32" t="s">
        <v>57</v>
      </c>
      <c r="AA3" s="32" t="s">
        <v>70</v>
      </c>
      <c r="AB3" s="32" t="str">
        <f>INDEX(LIST!D2:F4, MATCH(Pedestal_Anonimo!Z3, Author_Ref, 0), 2)</f>
        <v>Piede Anonimo</v>
      </c>
      <c r="AC3" s="32">
        <f>INDEX(LIST!E2:G4, MATCH(Pedestal_Anonimo!Z3, Author_Ref, 0), 2)</f>
        <v>31.4</v>
      </c>
      <c r="AD3" s="62">
        <v>0</v>
      </c>
      <c r="AE3" s="62">
        <v>0</v>
      </c>
      <c r="AF3" s="62">
        <v>0</v>
      </c>
      <c r="AG3" s="33">
        <f t="shared" ref="AG3:AG17" si="4">((AD3*AC3)+(AE3*(AC3/12))+(AF3*(AC3/144)))</f>
        <v>0</v>
      </c>
      <c r="AH3" s="4" t="str">
        <f t="shared" ref="AH3:AH17" si="5">CONCATENATE("once ",AE3)</f>
        <v>once 0</v>
      </c>
      <c r="AI3" s="24" t="s">
        <v>14</v>
      </c>
      <c r="AJ3" s="26" t="s">
        <v>5</v>
      </c>
      <c r="AK3" s="44" t="s">
        <v>24</v>
      </c>
      <c r="AL3" s="45" t="s">
        <v>57</v>
      </c>
      <c r="AM3" s="45" t="s">
        <v>70</v>
      </c>
      <c r="AN3" s="45" t="str">
        <f>INDEX(LIST!D2:F4, MATCH(Pedestal_Anonimo!AL3, Author_Ref, 0), 2)</f>
        <v>Piede Anonimo</v>
      </c>
      <c r="AO3" s="45">
        <f>INDEX(LIST!E2:G4, MATCH(Pedestal_Anonimo!AL3, Author_Ref, 0), 2)</f>
        <v>31.4</v>
      </c>
      <c r="AP3" s="69">
        <v>0</v>
      </c>
      <c r="AQ3" s="69">
        <v>0</v>
      </c>
      <c r="AR3" s="69">
        <v>24</v>
      </c>
      <c r="AS3" s="67">
        <f t="shared" ref="AS3:AS17" si="6">((AP3*AO3)+(AQ3*(AO3/12))+(AR3*(AO3/144)))</f>
        <v>5.2333333333333334</v>
      </c>
      <c r="AT3" s="46" t="str">
        <f t="shared" ref="AT3:AT17" si="7">CONCATENATE("minuti ",AR3)</f>
        <v>minuti 24</v>
      </c>
      <c r="AU3" s="47" t="s">
        <v>24</v>
      </c>
      <c r="AV3" s="45" t="s">
        <v>57</v>
      </c>
      <c r="AW3" s="45" t="s">
        <v>70</v>
      </c>
      <c r="AX3" s="45" t="str">
        <f>INDEX(LIST!D2:F4, MATCH(Pedestal_Anonimo!AV3, Author_Ref, 0), 2)</f>
        <v>Piede Anonimo</v>
      </c>
      <c r="AY3" s="45">
        <f>INDEX(LIST!E2:G4, MATCH(Pedestal_Anonimo!AV3, Author_Ref, 0), 2)</f>
        <v>31.4</v>
      </c>
      <c r="AZ3" s="69">
        <v>0</v>
      </c>
      <c r="BA3" s="69">
        <v>0</v>
      </c>
      <c r="BB3" s="69">
        <v>12</v>
      </c>
      <c r="BC3" s="67">
        <f>((AZ3*AY3)+(BA3*(AY3/12))+(BB3*(AY3/144)))</f>
        <v>2.6166666666666667</v>
      </c>
      <c r="BD3" s="46" t="str">
        <f t="shared" ref="BD3:BD17" si="8">CONCATENATE("minuti ",BB3)</f>
        <v>minuti 12</v>
      </c>
    </row>
    <row r="4" spans="1:56" x14ac:dyDescent="0.25">
      <c r="A4" s="42" t="s">
        <v>91</v>
      </c>
      <c r="B4" s="42" t="s">
        <v>90</v>
      </c>
      <c r="C4" s="22" t="s">
        <v>1</v>
      </c>
      <c r="D4" s="18" t="s">
        <v>78</v>
      </c>
      <c r="E4" s="40" t="s">
        <v>57</v>
      </c>
      <c r="F4" s="40" t="s">
        <v>69</v>
      </c>
      <c r="G4" s="40" t="str">
        <f>INDEX(LIST!D2:F4, MATCH(Pedestal_Anonimo!E4, Author_Ref, 0), 2)</f>
        <v>Piede Anonimo</v>
      </c>
      <c r="H4" s="40">
        <f>INDEX(LIST!D2:F4, MATCH(Pedestal_Anonimo!E4, Author_Ref, 0), 3)</f>
        <v>31.4</v>
      </c>
      <c r="I4" s="53">
        <v>6</v>
      </c>
      <c r="J4" s="53">
        <v>6</v>
      </c>
      <c r="K4" s="53">
        <v>0</v>
      </c>
      <c r="L4" s="55">
        <f t="shared" si="0"/>
        <v>204.09999999999997</v>
      </c>
      <c r="M4" s="19" t="str">
        <f t="shared" si="2"/>
        <v>piedi 6 : once 6</v>
      </c>
      <c r="N4" s="10" t="s">
        <v>2</v>
      </c>
      <c r="O4" s="10" t="s">
        <v>78</v>
      </c>
      <c r="P4" s="3" t="s">
        <v>57</v>
      </c>
      <c r="Q4" s="3" t="s">
        <v>69</v>
      </c>
      <c r="R4" s="3" t="str">
        <f>INDEX(LIST!D2:F4, MATCH(Pedestal_Anonimo!P4, Author_Ref, 0), 2)</f>
        <v>Piede Anonimo</v>
      </c>
      <c r="S4" s="3">
        <f>INDEX(LIST!E2:G4, MATCH(Pedestal_Anonimo!P4, Author_Ref, 0), 2)</f>
        <v>31.4</v>
      </c>
      <c r="T4" s="48">
        <v>0</v>
      </c>
      <c r="U4" s="48">
        <v>8</v>
      </c>
      <c r="V4" s="48">
        <v>0</v>
      </c>
      <c r="W4" s="57">
        <f t="shared" si="1"/>
        <v>20.933333333333334</v>
      </c>
      <c r="X4" s="11" t="str">
        <f t="shared" si="3"/>
        <v>once 8</v>
      </c>
      <c r="Y4" s="10" t="s">
        <v>24</v>
      </c>
      <c r="Z4" s="32" t="s">
        <v>57</v>
      </c>
      <c r="AA4" s="32" t="s">
        <v>70</v>
      </c>
      <c r="AB4" s="32" t="str">
        <f>INDEX(LIST!D2:F4, MATCH(Pedestal_Anonimo!Z4, Author_Ref, 0), 2)</f>
        <v>Piede Anonimo</v>
      </c>
      <c r="AC4" s="32">
        <f>INDEX(LIST!E2:G4, MATCH(Pedestal_Anonimo!Z4, Author_Ref, 0), 2)</f>
        <v>31.4</v>
      </c>
      <c r="AD4" s="62">
        <v>0</v>
      </c>
      <c r="AE4" s="62">
        <v>0</v>
      </c>
      <c r="AF4" s="62">
        <v>0</v>
      </c>
      <c r="AG4" s="33">
        <f t="shared" si="4"/>
        <v>0</v>
      </c>
      <c r="AH4" s="4" t="str">
        <f t="shared" si="5"/>
        <v>once 0</v>
      </c>
      <c r="AI4" s="72" t="s">
        <v>15</v>
      </c>
      <c r="AJ4" s="73" t="s">
        <v>6</v>
      </c>
      <c r="AK4" s="74" t="s">
        <v>24</v>
      </c>
      <c r="AL4" s="75" t="s">
        <v>57</v>
      </c>
      <c r="AM4" s="75" t="s">
        <v>70</v>
      </c>
      <c r="AN4" s="75" t="str">
        <f>INDEX(LIST!D2:F4, MATCH(Pedestal_Anonimo!AL4, Author_Ref, 0), 2)</f>
        <v>Piede Anonimo</v>
      </c>
      <c r="AO4" s="75">
        <f>INDEX(LIST!E2:G4, MATCH(Pedestal_Anonimo!AL4, Author_Ref, 0), 2)</f>
        <v>31.4</v>
      </c>
      <c r="AP4" s="76">
        <v>0</v>
      </c>
      <c r="AQ4" s="76">
        <v>0</v>
      </c>
      <c r="AR4" s="76">
        <v>9</v>
      </c>
      <c r="AS4" s="77">
        <f t="shared" si="6"/>
        <v>1.9624999999999999</v>
      </c>
      <c r="AT4" s="78" t="str">
        <f t="shared" si="7"/>
        <v>minuti 9</v>
      </c>
      <c r="AU4" s="79" t="s">
        <v>24</v>
      </c>
      <c r="AV4" s="75" t="s">
        <v>57</v>
      </c>
      <c r="AW4" s="75" t="s">
        <v>70</v>
      </c>
      <c r="AX4" s="75" t="str">
        <f>INDEX(LIST!D2:F4, MATCH(Pedestal_Anonimo!AV4, Author_Ref, 0), 2)</f>
        <v>Piede Anonimo</v>
      </c>
      <c r="AY4" s="75">
        <f>INDEX(LIST!E2:G4, MATCH(Pedestal_Anonimo!AV4, Author_Ref, 0), 2)</f>
        <v>31.4</v>
      </c>
      <c r="AZ4" s="76">
        <v>0</v>
      </c>
      <c r="BA4" s="76">
        <v>0</v>
      </c>
      <c r="BB4" s="76">
        <v>9</v>
      </c>
      <c r="BC4" s="77">
        <f>((AZ4*AY4)+(BA4*(AY4/12))+(BB4*(AY4/144)))</f>
        <v>1.9624999999999999</v>
      </c>
      <c r="BD4" s="78" t="str">
        <f t="shared" si="8"/>
        <v>minuti 9</v>
      </c>
    </row>
    <row r="5" spans="1:56" x14ac:dyDescent="0.25">
      <c r="A5" s="42" t="s">
        <v>91</v>
      </c>
      <c r="B5" s="42" t="s">
        <v>90</v>
      </c>
      <c r="C5" s="22" t="s">
        <v>1</v>
      </c>
      <c r="D5" s="18" t="s">
        <v>78</v>
      </c>
      <c r="E5" s="40" t="s">
        <v>57</v>
      </c>
      <c r="F5" s="40" t="s">
        <v>69</v>
      </c>
      <c r="G5" s="40" t="str">
        <f>INDEX(LIST!D2:F4, MATCH(Pedestal_Anonimo!E5, Author_Ref, 0), 2)</f>
        <v>Piede Anonimo</v>
      </c>
      <c r="H5" s="40">
        <f>INDEX(LIST!D2:F4, MATCH(Pedestal_Anonimo!E5, Author_Ref, 0), 3)</f>
        <v>31.4</v>
      </c>
      <c r="I5" s="53">
        <v>6</v>
      </c>
      <c r="J5" s="53">
        <v>6</v>
      </c>
      <c r="K5" s="53">
        <v>0</v>
      </c>
      <c r="L5" s="55">
        <f>((I5*H5)+(J5*(H5/12))+(K5*(H5/144)))</f>
        <v>204.09999999999997</v>
      </c>
      <c r="M5" s="19" t="str">
        <f t="shared" si="2"/>
        <v>piedi 6 : once 6</v>
      </c>
      <c r="N5" s="10" t="s">
        <v>2</v>
      </c>
      <c r="O5" s="10" t="s">
        <v>78</v>
      </c>
      <c r="P5" s="3" t="s">
        <v>57</v>
      </c>
      <c r="Q5" s="3" t="s">
        <v>69</v>
      </c>
      <c r="R5" s="3" t="str">
        <f>INDEX(LIST!D2:F4, MATCH(Pedestal_Anonimo!P5, Author_Ref, 0), 2)</f>
        <v>Piede Anonimo</v>
      </c>
      <c r="S5" s="3">
        <f>INDEX(LIST!E2:G4, MATCH(Pedestal_Anonimo!P5, Author_Ref, 0), 2)</f>
        <v>31.4</v>
      </c>
      <c r="T5" s="48">
        <v>0</v>
      </c>
      <c r="U5" s="48">
        <v>8</v>
      </c>
      <c r="V5" s="48">
        <v>0</v>
      </c>
      <c r="W5" s="57">
        <f t="shared" si="1"/>
        <v>20.933333333333334</v>
      </c>
      <c r="X5" s="11" t="str">
        <f t="shared" si="3"/>
        <v>once 8</v>
      </c>
      <c r="Y5" s="10" t="s">
        <v>24</v>
      </c>
      <c r="Z5" s="32" t="s">
        <v>57</v>
      </c>
      <c r="AA5" s="32" t="s">
        <v>70</v>
      </c>
      <c r="AB5" s="32" t="str">
        <f>INDEX(LIST!D2:F4, MATCH(Pedestal_Anonimo!Z5, Author_Ref, 0), 2)</f>
        <v>Piede Anonimo</v>
      </c>
      <c r="AC5" s="32">
        <f>INDEX(LIST!E2:G4, MATCH(Pedestal_Anonimo!Z5, Author_Ref, 0), 2)</f>
        <v>31.4</v>
      </c>
      <c r="AD5" s="62">
        <v>0</v>
      </c>
      <c r="AE5" s="62">
        <v>0</v>
      </c>
      <c r="AF5" s="62">
        <v>0</v>
      </c>
      <c r="AG5" s="33">
        <f t="shared" si="4"/>
        <v>0</v>
      </c>
      <c r="AH5" s="4" t="str">
        <f t="shared" si="5"/>
        <v>once 0</v>
      </c>
      <c r="AI5" s="80" t="s">
        <v>15</v>
      </c>
      <c r="AJ5" s="73" t="s">
        <v>7</v>
      </c>
      <c r="AK5" s="74" t="s">
        <v>24</v>
      </c>
      <c r="AL5" s="75" t="s">
        <v>57</v>
      </c>
      <c r="AM5" s="75" t="s">
        <v>70</v>
      </c>
      <c r="AN5" s="75" t="str">
        <f>INDEX(LIST!D2:F4, MATCH(Pedestal_Anonimo!AL5, Author_Ref, 0), 2)</f>
        <v>Piede Anonimo</v>
      </c>
      <c r="AO5" s="75">
        <f>INDEX(LIST!E2:G4, MATCH(Pedestal_Anonimo!AL5, Author_Ref, 0), 2)</f>
        <v>31.4</v>
      </c>
      <c r="AP5" s="76">
        <v>0</v>
      </c>
      <c r="AQ5" s="76">
        <v>0</v>
      </c>
      <c r="AR5" s="76">
        <v>9</v>
      </c>
      <c r="AS5" s="77">
        <f t="shared" si="6"/>
        <v>1.9624999999999999</v>
      </c>
      <c r="AT5" s="78" t="str">
        <f t="shared" si="7"/>
        <v>minuti 9</v>
      </c>
      <c r="AU5" s="79" t="s">
        <v>24</v>
      </c>
      <c r="AV5" s="75" t="s">
        <v>57</v>
      </c>
      <c r="AW5" s="75" t="s">
        <v>70</v>
      </c>
      <c r="AX5" s="75" t="str">
        <f>INDEX(LIST!D2:F4, MATCH(Pedestal_Anonimo!AV5, Author_Ref, 0), 2)</f>
        <v>Piede Anonimo</v>
      </c>
      <c r="AY5" s="75">
        <f>INDEX(LIST!E2:G4, MATCH(Pedestal_Anonimo!AV5, Author_Ref, 0), 2)</f>
        <v>31.4</v>
      </c>
      <c r="AZ5" s="76">
        <v>0</v>
      </c>
      <c r="BA5" s="76">
        <v>0</v>
      </c>
      <c r="BB5" s="76">
        <v>9</v>
      </c>
      <c r="BC5" s="77">
        <f>((AZ5*AY5)+(BA5*(AY5/12))+(BB5*(AY5/144)))</f>
        <v>1.9624999999999999</v>
      </c>
      <c r="BD5" s="78" t="str">
        <f t="shared" si="8"/>
        <v>minuti 9</v>
      </c>
    </row>
    <row r="6" spans="1:56" x14ac:dyDescent="0.25">
      <c r="A6" s="42" t="s">
        <v>91</v>
      </c>
      <c r="B6" s="42" t="s">
        <v>90</v>
      </c>
      <c r="C6" s="22" t="s">
        <v>1</v>
      </c>
      <c r="D6" s="18" t="s">
        <v>78</v>
      </c>
      <c r="E6" s="40" t="s">
        <v>57</v>
      </c>
      <c r="F6" s="40" t="s">
        <v>69</v>
      </c>
      <c r="G6" s="40" t="str">
        <f>INDEX(LIST!D2:F4, MATCH(Pedestal_Anonimo!E6, Author_Ref, 0), 2)</f>
        <v>Piede Anonimo</v>
      </c>
      <c r="H6" s="40">
        <f>INDEX(LIST!D2:F4, MATCH(Pedestal_Anonimo!E6, Author_Ref, 0), 3)</f>
        <v>31.4</v>
      </c>
      <c r="I6" s="53">
        <v>6</v>
      </c>
      <c r="J6" s="53">
        <v>6</v>
      </c>
      <c r="K6" s="53">
        <v>0</v>
      </c>
      <c r="L6" s="55">
        <f t="shared" si="0"/>
        <v>204.09999999999997</v>
      </c>
      <c r="M6" s="19" t="str">
        <f t="shared" si="2"/>
        <v>piedi 6 : once 6</v>
      </c>
      <c r="N6" s="10" t="s">
        <v>2</v>
      </c>
      <c r="O6" s="10" t="s">
        <v>78</v>
      </c>
      <c r="P6" s="3" t="s">
        <v>57</v>
      </c>
      <c r="Q6" s="3" t="s">
        <v>69</v>
      </c>
      <c r="R6" s="3" t="str">
        <f>INDEX(LIST!D2:F4, MATCH(Pedestal_Anonimo!P6, Author_Ref, 0), 2)</f>
        <v>Piede Anonimo</v>
      </c>
      <c r="S6" s="3">
        <f>INDEX(LIST!E2:G4, MATCH(Pedestal_Anonimo!P6, Author_Ref, 0), 2)</f>
        <v>31.4</v>
      </c>
      <c r="T6" s="48">
        <v>0</v>
      </c>
      <c r="U6" s="48">
        <v>8</v>
      </c>
      <c r="V6" s="48">
        <v>0</v>
      </c>
      <c r="W6" s="57">
        <f t="shared" si="1"/>
        <v>20.933333333333334</v>
      </c>
      <c r="X6" s="11" t="str">
        <f t="shared" si="3"/>
        <v>once 8</v>
      </c>
      <c r="Y6" s="10" t="s">
        <v>24</v>
      </c>
      <c r="Z6" s="32" t="s">
        <v>57</v>
      </c>
      <c r="AA6" s="32" t="s">
        <v>70</v>
      </c>
      <c r="AB6" s="32" t="str">
        <f>INDEX(LIST!D2:F4, MATCH(Pedestal_Anonimo!Z6, Author_Ref, 0), 2)</f>
        <v>Piede Anonimo</v>
      </c>
      <c r="AC6" s="32">
        <f>INDEX(LIST!E2:G4, MATCH(Pedestal_Anonimo!Z6, Author_Ref, 0), 2)</f>
        <v>31.4</v>
      </c>
      <c r="AD6" s="62">
        <v>0</v>
      </c>
      <c r="AE6" s="62">
        <v>0</v>
      </c>
      <c r="AF6" s="62">
        <v>0</v>
      </c>
      <c r="AG6" s="33">
        <f t="shared" si="4"/>
        <v>0</v>
      </c>
      <c r="AH6" s="4" t="str">
        <f t="shared" si="5"/>
        <v>once 0</v>
      </c>
      <c r="AI6" s="81" t="s">
        <v>15</v>
      </c>
      <c r="AJ6" s="73" t="s">
        <v>4</v>
      </c>
      <c r="AK6" s="74" t="s">
        <v>24</v>
      </c>
      <c r="AL6" s="75" t="s">
        <v>57</v>
      </c>
      <c r="AM6" s="75" t="s">
        <v>70</v>
      </c>
      <c r="AN6" s="75" t="str">
        <f>INDEX(LIST!D2:F4, MATCH(Pedestal_Anonimo!AL6, Author_Ref, 0), 2)</f>
        <v>Piede Anonimo</v>
      </c>
      <c r="AO6" s="75">
        <f>INDEX(LIST!E2:G4, MATCH(Pedestal_Anonimo!AL6, Author_Ref, 0), 2)</f>
        <v>31.4</v>
      </c>
      <c r="AP6" s="76">
        <v>0</v>
      </c>
      <c r="AQ6" s="76">
        <v>0</v>
      </c>
      <c r="AR6" s="76">
        <v>14</v>
      </c>
      <c r="AS6" s="77">
        <f t="shared" si="6"/>
        <v>3.052777777777778</v>
      </c>
      <c r="AT6" s="78" t="str">
        <f t="shared" si="7"/>
        <v>minuti 14</v>
      </c>
      <c r="AU6" s="79" t="s">
        <v>24</v>
      </c>
      <c r="AV6" s="75" t="s">
        <v>57</v>
      </c>
      <c r="AW6" s="75" t="s">
        <v>70</v>
      </c>
      <c r="AX6" s="75" t="str">
        <f>INDEX(LIST!D2:F4, MATCH(Pedestal_Anonimo!AV6, Author_Ref, 0), 2)</f>
        <v>Piede Anonimo</v>
      </c>
      <c r="AY6" s="75">
        <f>INDEX(LIST!E2:G4, MATCH(Pedestal_Anonimo!AV6, Author_Ref, 0), 2)</f>
        <v>31.4</v>
      </c>
      <c r="AZ6" s="76">
        <v>0</v>
      </c>
      <c r="BA6" s="76">
        <v>0</v>
      </c>
      <c r="BB6" s="76">
        <v>9</v>
      </c>
      <c r="BC6" s="77">
        <f>((AZ6*AY6)+(BA6*(AY6/12))+(BB6*(AY6/144)))</f>
        <v>1.9624999999999999</v>
      </c>
      <c r="BD6" s="78" t="str">
        <f t="shared" si="8"/>
        <v>minuti 9</v>
      </c>
    </row>
    <row r="7" spans="1:56" x14ac:dyDescent="0.25">
      <c r="A7" s="42" t="s">
        <v>91</v>
      </c>
      <c r="B7" s="42" t="s">
        <v>90</v>
      </c>
      <c r="C7" s="22" t="s">
        <v>1</v>
      </c>
      <c r="D7" s="18" t="s">
        <v>78</v>
      </c>
      <c r="E7" s="40" t="s">
        <v>57</v>
      </c>
      <c r="F7" s="40" t="s">
        <v>69</v>
      </c>
      <c r="G7" s="40" t="str">
        <f>INDEX(LIST!D2:F4, MATCH(Pedestal_Anonimo!E7, Author_Ref, 0), 2)</f>
        <v>Piede Anonimo</v>
      </c>
      <c r="H7" s="40">
        <f>INDEX(LIST!D2:F4, MATCH(Pedestal_Anonimo!E7, Author_Ref, 0), 3)</f>
        <v>31.4</v>
      </c>
      <c r="I7" s="53">
        <v>6</v>
      </c>
      <c r="J7" s="53">
        <v>6</v>
      </c>
      <c r="K7" s="53">
        <v>0</v>
      </c>
      <c r="L7" s="55">
        <f t="shared" si="0"/>
        <v>204.09999999999997</v>
      </c>
      <c r="M7" s="19" t="str">
        <f t="shared" si="2"/>
        <v>piedi 6 : once 6</v>
      </c>
      <c r="N7" s="12" t="s">
        <v>2</v>
      </c>
      <c r="O7" s="12" t="s">
        <v>78</v>
      </c>
      <c r="P7" s="7" t="s">
        <v>57</v>
      </c>
      <c r="Q7" s="7" t="s">
        <v>69</v>
      </c>
      <c r="R7" s="7" t="str">
        <f>INDEX(LIST!D2:F4, MATCH(Pedestal_Anonimo!P7, Author_Ref, 0), 2)</f>
        <v>Piede Anonimo</v>
      </c>
      <c r="S7" s="7">
        <f>INDEX(LIST!E2:G4, MATCH(Pedestal_Anonimo!P7, Author_Ref, 0), 2)</f>
        <v>31.4</v>
      </c>
      <c r="T7" s="49">
        <v>0</v>
      </c>
      <c r="U7" s="49">
        <v>8</v>
      </c>
      <c r="V7" s="49">
        <v>0</v>
      </c>
      <c r="W7" s="57">
        <f t="shared" si="1"/>
        <v>20.933333333333334</v>
      </c>
      <c r="X7" s="13" t="str">
        <f t="shared" si="3"/>
        <v>once 8</v>
      </c>
      <c r="Y7" s="12" t="s">
        <v>24</v>
      </c>
      <c r="Z7" s="34" t="s">
        <v>57</v>
      </c>
      <c r="AA7" s="34" t="s">
        <v>70</v>
      </c>
      <c r="AB7" s="34" t="str">
        <f>INDEX(LIST!D2:F4, MATCH(Pedestal_Anonimo!Z7, Author_Ref, 0), 2)</f>
        <v>Piede Anonimo</v>
      </c>
      <c r="AC7" s="34">
        <f>INDEX(LIST!E2:G4, MATCH(Pedestal_Anonimo!Z7, Author_Ref, 0), 2)</f>
        <v>31.4</v>
      </c>
      <c r="AD7" s="63">
        <v>0</v>
      </c>
      <c r="AE7" s="63">
        <v>0</v>
      </c>
      <c r="AF7" s="63">
        <v>0</v>
      </c>
      <c r="AG7" s="35">
        <f t="shared" si="4"/>
        <v>0</v>
      </c>
      <c r="AH7" s="8" t="str">
        <f t="shared" si="5"/>
        <v>once 0</v>
      </c>
      <c r="AI7" s="26" t="s">
        <v>16</v>
      </c>
      <c r="AJ7" s="26" t="s">
        <v>8</v>
      </c>
      <c r="AK7" s="44" t="s">
        <v>24</v>
      </c>
      <c r="AL7" s="45" t="s">
        <v>57</v>
      </c>
      <c r="AM7" s="45" t="s">
        <v>70</v>
      </c>
      <c r="AN7" s="45" t="str">
        <f>INDEX(LIST!D2:F4, MATCH(Pedestal_Anonimo!AL7, Author_Ref, 0), 2)</f>
        <v>Piede Anonimo</v>
      </c>
      <c r="AO7" s="45">
        <f>INDEX(LIST!E2:G4, MATCH(Pedestal_Anonimo!AL7, Author_Ref, 0), 2)</f>
        <v>31.4</v>
      </c>
      <c r="AP7" s="69">
        <v>0</v>
      </c>
      <c r="AQ7" s="69">
        <v>0</v>
      </c>
      <c r="AR7" s="69">
        <v>31</v>
      </c>
      <c r="AS7" s="67">
        <f t="shared" si="6"/>
        <v>6.759722222222222</v>
      </c>
      <c r="AT7" s="46" t="str">
        <f t="shared" si="7"/>
        <v>minuti 31</v>
      </c>
      <c r="AU7" s="47" t="s">
        <v>24</v>
      </c>
      <c r="AV7" s="45" t="s">
        <v>57</v>
      </c>
      <c r="AW7" s="45" t="s">
        <v>70</v>
      </c>
      <c r="AX7" s="45" t="str">
        <f>INDEX(LIST!D2:F4, MATCH(Pedestal_Anonimo!AV7, Author_Ref, 0), 2)</f>
        <v>Piede Anonimo</v>
      </c>
      <c r="AY7" s="45">
        <f>INDEX(LIST!E2:G4, MATCH(Pedestal_Anonimo!AV7, Author_Ref, 0), 2)</f>
        <v>31.4</v>
      </c>
      <c r="AZ7" s="69">
        <v>0</v>
      </c>
      <c r="BA7" s="69">
        <v>0</v>
      </c>
      <c r="BB7" s="69">
        <v>37</v>
      </c>
      <c r="BC7" s="67">
        <f t="shared" ref="BC7:BC17" si="9">((AZ7*AY7)+(BA7*(AY7/12))+(BB7*(AY7/144)))</f>
        <v>8.0680555555555564</v>
      </c>
      <c r="BD7" s="46" t="str">
        <f t="shared" si="8"/>
        <v>minuti 37</v>
      </c>
    </row>
    <row r="8" spans="1:56" x14ac:dyDescent="0.25">
      <c r="A8" s="42" t="s">
        <v>91</v>
      </c>
      <c r="B8" s="42" t="s">
        <v>90</v>
      </c>
      <c r="C8" s="22" t="s">
        <v>1</v>
      </c>
      <c r="D8" s="18" t="s">
        <v>78</v>
      </c>
      <c r="E8" s="40" t="s">
        <v>57</v>
      </c>
      <c r="F8" s="40" t="s">
        <v>69</v>
      </c>
      <c r="G8" s="40" t="str">
        <f>INDEX(LIST!D2:F4, MATCH(Pedestal_Anonimo!E8, Author_Ref, 0), 2)</f>
        <v>Piede Anonimo</v>
      </c>
      <c r="H8" s="40">
        <f>INDEX(LIST!D2:F4, MATCH(Pedestal_Anonimo!E8, Author_Ref, 0), 3)</f>
        <v>31.4</v>
      </c>
      <c r="I8" s="53">
        <v>6</v>
      </c>
      <c r="J8" s="53">
        <v>6</v>
      </c>
      <c r="K8" s="53">
        <v>0</v>
      </c>
      <c r="L8" s="55">
        <f t="shared" si="0"/>
        <v>204.09999999999997</v>
      </c>
      <c r="M8" s="19" t="str">
        <f t="shared" si="2"/>
        <v>piedi 6 : once 6</v>
      </c>
      <c r="N8" s="9" t="s">
        <v>3</v>
      </c>
      <c r="O8" s="9" t="s">
        <v>78</v>
      </c>
      <c r="P8" s="5" t="s">
        <v>57</v>
      </c>
      <c r="Q8" s="5" t="s">
        <v>69</v>
      </c>
      <c r="R8" s="5" t="str">
        <f>INDEX(LIST!D2:F4, MATCH(Pedestal_Anonimo!P8, Author_Ref, 0), 2)</f>
        <v>Piede Anonimo</v>
      </c>
      <c r="S8" s="5">
        <f>INDEX(LIST!E2:G4, MATCH(Pedestal_Anonimo!P8, Author_Ref, 0), 2)</f>
        <v>31.4</v>
      </c>
      <c r="T8" s="50">
        <v>0</v>
      </c>
      <c r="U8" s="61">
        <f>(((12*I8)+J8)-(U2+U13))</f>
        <v>61</v>
      </c>
      <c r="V8" s="50">
        <v>0</v>
      </c>
      <c r="W8" s="58">
        <f>L8-(W2+W13)</f>
        <v>159.61666666666662</v>
      </c>
      <c r="X8" s="52" t="str">
        <f>CONCATENATE("once ",U8)</f>
        <v>once 61</v>
      </c>
      <c r="Y8" s="9" t="s">
        <v>24</v>
      </c>
      <c r="Z8" s="36" t="s">
        <v>57</v>
      </c>
      <c r="AA8" s="36" t="s">
        <v>70</v>
      </c>
      <c r="AB8" s="36" t="str">
        <f>INDEX(LIST!D2:F4, MATCH(Pedestal_Anonimo!Z8, Author_Ref, 0), 2)</f>
        <v>Piede Anonimo</v>
      </c>
      <c r="AC8" s="36">
        <f>INDEX(LIST!E2:G4, MATCH(Pedestal_Anonimo!Z8, Author_Ref, 0), 2)</f>
        <v>31.4</v>
      </c>
      <c r="AD8" s="64">
        <v>0</v>
      </c>
      <c r="AE8" s="64">
        <v>0</v>
      </c>
      <c r="AF8" s="64">
        <v>0</v>
      </c>
      <c r="AG8" s="37">
        <f t="shared" si="4"/>
        <v>0</v>
      </c>
      <c r="AH8" s="6" t="str">
        <f t="shared" si="5"/>
        <v>once 0</v>
      </c>
      <c r="AI8" s="72" t="s">
        <v>34</v>
      </c>
      <c r="AJ8" s="73" t="s">
        <v>9</v>
      </c>
      <c r="AK8" s="74" t="s">
        <v>24</v>
      </c>
      <c r="AL8" s="75" t="s">
        <v>57</v>
      </c>
      <c r="AM8" s="75" t="s">
        <v>70</v>
      </c>
      <c r="AN8" s="75" t="str">
        <f>INDEX(LIST!D2:F4, MATCH(Pedestal_Anonimo!AL8, Author_Ref, 0), 2)</f>
        <v>Piede Anonimo</v>
      </c>
      <c r="AO8" s="75">
        <f>INDEX(LIST!E2:G4, MATCH(Pedestal_Anonimo!AL8, Author_Ref, 0), 2)</f>
        <v>31.4</v>
      </c>
      <c r="AP8" s="76">
        <v>0</v>
      </c>
      <c r="AQ8" s="76">
        <v>0</v>
      </c>
      <c r="AR8" s="76">
        <v>9</v>
      </c>
      <c r="AS8" s="77">
        <f t="shared" si="6"/>
        <v>1.9624999999999999</v>
      </c>
      <c r="AT8" s="78" t="str">
        <f t="shared" si="7"/>
        <v>minuti 9</v>
      </c>
      <c r="AU8" s="79" t="s">
        <v>24</v>
      </c>
      <c r="AV8" s="75" t="s">
        <v>57</v>
      </c>
      <c r="AW8" s="75" t="s">
        <v>70</v>
      </c>
      <c r="AX8" s="75" t="str">
        <f>INDEX(LIST!D2:F4, MATCH(Pedestal_Anonimo!AV8, Author_Ref, 0), 2)</f>
        <v>Piede Anonimo</v>
      </c>
      <c r="AY8" s="75">
        <f>INDEX(LIST!E2:G4, MATCH(Pedestal_Anonimo!AV8, Author_Ref, 0), 2)</f>
        <v>31.4</v>
      </c>
      <c r="AZ8" s="76">
        <v>0</v>
      </c>
      <c r="BA8" s="76">
        <v>0</v>
      </c>
      <c r="BB8" s="76">
        <v>0</v>
      </c>
      <c r="BC8" s="77">
        <f t="shared" si="9"/>
        <v>0</v>
      </c>
      <c r="BD8" s="78" t="str">
        <f t="shared" si="8"/>
        <v>minuti 0</v>
      </c>
    </row>
    <row r="9" spans="1:56" x14ac:dyDescent="0.25">
      <c r="A9" s="42" t="s">
        <v>91</v>
      </c>
      <c r="B9" s="42" t="s">
        <v>90</v>
      </c>
      <c r="C9" s="22" t="s">
        <v>1</v>
      </c>
      <c r="D9" s="18" t="s">
        <v>78</v>
      </c>
      <c r="E9" s="40" t="s">
        <v>57</v>
      </c>
      <c r="F9" s="40" t="s">
        <v>69</v>
      </c>
      <c r="G9" s="40" t="str">
        <f>INDEX(LIST!D2:F4, MATCH(Pedestal_Anonimo!E9, Author_Ref, 0), 2)</f>
        <v>Piede Anonimo</v>
      </c>
      <c r="H9" s="40">
        <f>INDEX(LIST!D2:F4, MATCH(Pedestal_Anonimo!E9, Author_Ref, 0), 3)</f>
        <v>31.4</v>
      </c>
      <c r="I9" s="53">
        <v>6</v>
      </c>
      <c r="J9" s="53">
        <v>6</v>
      </c>
      <c r="K9" s="53">
        <v>0</v>
      </c>
      <c r="L9" s="55">
        <f t="shared" si="0"/>
        <v>204.09999999999997</v>
      </c>
      <c r="M9" s="19" t="str">
        <f t="shared" si="2"/>
        <v>piedi 6 : once 6</v>
      </c>
      <c r="N9" s="10" t="s">
        <v>3</v>
      </c>
      <c r="O9" s="10" t="s">
        <v>78</v>
      </c>
      <c r="P9" s="3" t="s">
        <v>57</v>
      </c>
      <c r="Q9" s="3" t="s">
        <v>69</v>
      </c>
      <c r="R9" s="3" t="str">
        <f>INDEX(LIST!D2:F4, MATCH(Pedestal_Anonimo!P9, Author_Ref, 0), 2)</f>
        <v>Piede Anonimo</v>
      </c>
      <c r="S9" s="3">
        <f>INDEX(LIST!E2:G4, MATCH(Pedestal_Anonimo!P9, Author_Ref, 0), 2)</f>
        <v>31.4</v>
      </c>
      <c r="T9" s="48">
        <v>0</v>
      </c>
      <c r="U9" s="48">
        <f>(((12*I9)+J9)-(U3+U14))</f>
        <v>61</v>
      </c>
      <c r="V9" s="48">
        <v>0</v>
      </c>
      <c r="W9" s="57">
        <f>L9-(W3+W14)</f>
        <v>159.61666666666662</v>
      </c>
      <c r="X9" s="11" t="str">
        <f>CONCATENATE("once ",U9)</f>
        <v>once 61</v>
      </c>
      <c r="Y9" s="10" t="s">
        <v>24</v>
      </c>
      <c r="Z9" s="32" t="s">
        <v>57</v>
      </c>
      <c r="AA9" s="32" t="s">
        <v>70</v>
      </c>
      <c r="AB9" s="32" t="str">
        <f>INDEX(LIST!D2:F4, MATCH(Pedestal_Anonimo!Z9, Author_Ref, 0), 2)</f>
        <v>Piede Anonimo</v>
      </c>
      <c r="AC9" s="32">
        <f>INDEX(LIST!E2:G4, MATCH(Pedestal_Anonimo!Z9, Author_Ref, 0), 2)</f>
        <v>31.4</v>
      </c>
      <c r="AD9" s="62">
        <v>0</v>
      </c>
      <c r="AE9" s="62">
        <v>0</v>
      </c>
      <c r="AF9" s="62">
        <v>0</v>
      </c>
      <c r="AG9" s="33">
        <f t="shared" si="4"/>
        <v>0</v>
      </c>
      <c r="AH9" s="4" t="str">
        <f t="shared" si="5"/>
        <v>once 0</v>
      </c>
      <c r="AI9" s="81" t="s">
        <v>34</v>
      </c>
      <c r="AJ9" s="73" t="s">
        <v>7</v>
      </c>
      <c r="AK9" s="74" t="s">
        <v>24</v>
      </c>
      <c r="AL9" s="75" t="s">
        <v>57</v>
      </c>
      <c r="AM9" s="75" t="s">
        <v>70</v>
      </c>
      <c r="AN9" s="75" t="str">
        <f>INDEX(LIST!D2:F4, MATCH(Pedestal_Anonimo!AL9, Author_Ref, 0), 2)</f>
        <v>Piede Anonimo</v>
      </c>
      <c r="AO9" s="75">
        <f>INDEX(LIST!E2:G4, MATCH(Pedestal_Anonimo!AL9, Author_Ref, 0), 2)</f>
        <v>31.4</v>
      </c>
      <c r="AP9" s="76">
        <v>0</v>
      </c>
      <c r="AQ9" s="76">
        <v>0</v>
      </c>
      <c r="AR9" s="76">
        <v>9</v>
      </c>
      <c r="AS9" s="77">
        <f t="shared" si="6"/>
        <v>1.9624999999999999</v>
      </c>
      <c r="AT9" s="78" t="str">
        <f t="shared" si="7"/>
        <v>minuti 9</v>
      </c>
      <c r="AU9" s="79" t="s">
        <v>24</v>
      </c>
      <c r="AV9" s="75" t="s">
        <v>57</v>
      </c>
      <c r="AW9" s="75" t="s">
        <v>70</v>
      </c>
      <c r="AX9" s="75" t="str">
        <f>INDEX(LIST!D2:F4, MATCH(Pedestal_Anonimo!AV9, Author_Ref, 0), 2)</f>
        <v>Piede Anonimo</v>
      </c>
      <c r="AY9" s="75">
        <f>INDEX(LIST!E2:G4, MATCH(Pedestal_Anonimo!AV9, Author_Ref, 0), 2)</f>
        <v>31.4</v>
      </c>
      <c r="AZ9" s="76">
        <v>0</v>
      </c>
      <c r="BA9" s="76">
        <v>0</v>
      </c>
      <c r="BB9" s="76">
        <v>9</v>
      </c>
      <c r="BC9" s="77">
        <f t="shared" si="9"/>
        <v>1.9624999999999999</v>
      </c>
      <c r="BD9" s="78" t="str">
        <f t="shared" si="8"/>
        <v>minuti 9</v>
      </c>
    </row>
    <row r="10" spans="1:56" x14ac:dyDescent="0.25">
      <c r="A10" s="42" t="s">
        <v>91</v>
      </c>
      <c r="B10" s="42" t="s">
        <v>90</v>
      </c>
      <c r="C10" s="22" t="s">
        <v>1</v>
      </c>
      <c r="D10" s="18" t="s">
        <v>78</v>
      </c>
      <c r="E10" s="40" t="s">
        <v>57</v>
      </c>
      <c r="F10" s="40" t="s">
        <v>69</v>
      </c>
      <c r="G10" s="40" t="str">
        <f>INDEX(LIST!D2:F4, MATCH(Pedestal_Anonimo!E10, Author_Ref, 0), 2)</f>
        <v>Piede Anonimo</v>
      </c>
      <c r="H10" s="40">
        <f>INDEX(LIST!D2:F4, MATCH(Pedestal_Anonimo!E10, Author_Ref, 0), 3)</f>
        <v>31.4</v>
      </c>
      <c r="I10" s="53">
        <v>6</v>
      </c>
      <c r="J10" s="53">
        <v>6</v>
      </c>
      <c r="K10" s="53">
        <v>0</v>
      </c>
      <c r="L10" s="55">
        <f t="shared" si="0"/>
        <v>204.09999999999997</v>
      </c>
      <c r="M10" s="19" t="str">
        <f t="shared" si="2"/>
        <v>piedi 6 : once 6</v>
      </c>
      <c r="N10" s="10" t="s">
        <v>3</v>
      </c>
      <c r="O10" s="10" t="s">
        <v>78</v>
      </c>
      <c r="P10" s="3" t="s">
        <v>57</v>
      </c>
      <c r="Q10" s="3" t="s">
        <v>69</v>
      </c>
      <c r="R10" s="3" t="str">
        <f>INDEX(LIST!D2:F4, MATCH(Pedestal_Anonimo!P10, Author_Ref, 0), 2)</f>
        <v>Piede Anonimo</v>
      </c>
      <c r="S10" s="3">
        <f>INDEX(LIST!E2:G4, MATCH(Pedestal_Anonimo!P10, Author_Ref, 0), 2)</f>
        <v>31.4</v>
      </c>
      <c r="T10" s="48">
        <v>0</v>
      </c>
      <c r="U10" s="48">
        <f>(((12*I10)+J10)-(U4+U15))</f>
        <v>61</v>
      </c>
      <c r="V10" s="48">
        <v>0</v>
      </c>
      <c r="W10" s="57">
        <f>L10-(W4+W15)</f>
        <v>159.61666666666662</v>
      </c>
      <c r="X10" s="11" t="str">
        <f>CONCATENATE("once ",U10)</f>
        <v>once 61</v>
      </c>
      <c r="Y10" s="10" t="s">
        <v>24</v>
      </c>
      <c r="Z10" s="32" t="s">
        <v>57</v>
      </c>
      <c r="AA10" s="32" t="s">
        <v>70</v>
      </c>
      <c r="AB10" s="32" t="str">
        <f>INDEX(LIST!D2:F4, MATCH(Pedestal_Anonimo!Z10, Author_Ref, 0), 2)</f>
        <v>Piede Anonimo</v>
      </c>
      <c r="AC10" s="32">
        <f>INDEX(LIST!E2:G4, MATCH(Pedestal_Anonimo!Z10, Author_Ref, 0), 2)</f>
        <v>31.4</v>
      </c>
      <c r="AD10" s="62">
        <v>0</v>
      </c>
      <c r="AE10" s="62">
        <v>0</v>
      </c>
      <c r="AF10" s="62">
        <v>0</v>
      </c>
      <c r="AG10" s="33">
        <f t="shared" si="4"/>
        <v>0</v>
      </c>
      <c r="AH10" s="4" t="str">
        <f t="shared" si="5"/>
        <v>once 0</v>
      </c>
      <c r="AI10" s="26" t="s">
        <v>35</v>
      </c>
      <c r="AJ10" s="26" t="s">
        <v>9</v>
      </c>
      <c r="AK10" s="44" t="s">
        <v>24</v>
      </c>
      <c r="AL10" s="45" t="s">
        <v>57</v>
      </c>
      <c r="AM10" s="45" t="s">
        <v>70</v>
      </c>
      <c r="AN10" s="45" t="str">
        <f>INDEX(LIST!D2:F4, MATCH(Pedestal_Anonimo!AL10, Author_Ref, 0), 2)</f>
        <v>Piede Anonimo</v>
      </c>
      <c r="AO10" s="45">
        <f>INDEX(LIST!E2:G4, MATCH(Pedestal_Anonimo!AL10, Author_Ref, 0), 2)</f>
        <v>31.4</v>
      </c>
      <c r="AP10" s="69">
        <v>0</v>
      </c>
      <c r="AQ10" s="69">
        <v>0</v>
      </c>
      <c r="AR10" s="69">
        <f>(U8*12)-(AR8+AR9+AR11+AR12)</f>
        <v>696</v>
      </c>
      <c r="AS10" s="67">
        <f t="shared" si="6"/>
        <v>151.76666666666668</v>
      </c>
      <c r="AT10" s="46" t="str">
        <f t="shared" si="7"/>
        <v>minuti 696</v>
      </c>
      <c r="AU10" s="47" t="s">
        <v>24</v>
      </c>
      <c r="AV10" s="45" t="s">
        <v>57</v>
      </c>
      <c r="AW10" s="45" t="s">
        <v>70</v>
      </c>
      <c r="AX10" s="45" t="str">
        <f>INDEX(LIST!D2:F4, MATCH(Pedestal_Anonimo!AV10, Author_Ref, 0), 2)</f>
        <v>Piede Anonimo</v>
      </c>
      <c r="AY10" s="45">
        <f>INDEX(LIST!E2:G4, MATCH(Pedestal_Anonimo!AV10, Author_Ref, 0), 2)</f>
        <v>31.4</v>
      </c>
      <c r="AZ10" s="69">
        <v>0</v>
      </c>
      <c r="BA10" s="69">
        <v>0</v>
      </c>
      <c r="BB10" s="69">
        <v>0</v>
      </c>
      <c r="BC10" s="67">
        <f t="shared" si="9"/>
        <v>0</v>
      </c>
      <c r="BD10" s="46" t="str">
        <f t="shared" si="8"/>
        <v>minuti 0</v>
      </c>
    </row>
    <row r="11" spans="1:56" x14ac:dyDescent="0.25">
      <c r="A11" s="42" t="s">
        <v>91</v>
      </c>
      <c r="B11" s="42" t="s">
        <v>90</v>
      </c>
      <c r="C11" s="22" t="s">
        <v>1</v>
      </c>
      <c r="D11" s="18" t="s">
        <v>78</v>
      </c>
      <c r="E11" s="40" t="s">
        <v>57</v>
      </c>
      <c r="F11" s="40" t="s">
        <v>69</v>
      </c>
      <c r="G11" s="40" t="str">
        <f>INDEX(LIST!D2:F4, MATCH(Pedestal_Anonimo!E11, Author_Ref, 0), 2)</f>
        <v>Piede Anonimo</v>
      </c>
      <c r="H11" s="40">
        <f>INDEX(LIST!D2:F4, MATCH(Pedestal_Anonimo!E11, Author_Ref, 0), 3)</f>
        <v>31.4</v>
      </c>
      <c r="I11" s="53">
        <v>6</v>
      </c>
      <c r="J11" s="53">
        <v>6</v>
      </c>
      <c r="K11" s="53">
        <v>0</v>
      </c>
      <c r="L11" s="55">
        <f t="shared" si="0"/>
        <v>204.09999999999997</v>
      </c>
      <c r="M11" s="19" t="str">
        <f t="shared" si="2"/>
        <v>piedi 6 : once 6</v>
      </c>
      <c r="N11" s="10" t="s">
        <v>3</v>
      </c>
      <c r="O11" s="10" t="s">
        <v>78</v>
      </c>
      <c r="P11" s="3" t="s">
        <v>57</v>
      </c>
      <c r="Q11" s="3" t="s">
        <v>69</v>
      </c>
      <c r="R11" s="3" t="str">
        <f>INDEX(LIST!D2:F4, MATCH(Pedestal_Anonimo!P11, Author_Ref, 0), 2)</f>
        <v>Piede Anonimo</v>
      </c>
      <c r="S11" s="3">
        <f>INDEX(LIST!E2:G4, MATCH(Pedestal_Anonimo!P11, Author_Ref, 0), 2)</f>
        <v>31.4</v>
      </c>
      <c r="T11" s="48">
        <v>0</v>
      </c>
      <c r="U11" s="48">
        <f>(((12*I11)+J11)-(U5+U16))</f>
        <v>61</v>
      </c>
      <c r="V11" s="48">
        <v>0</v>
      </c>
      <c r="W11" s="57">
        <f>L11-(W5+W16)</f>
        <v>159.61666666666662</v>
      </c>
      <c r="X11" s="11" t="str">
        <f>CONCATENATE("once ",U11)</f>
        <v>once 61</v>
      </c>
      <c r="Y11" s="10" t="s">
        <v>24</v>
      </c>
      <c r="Z11" s="32" t="s">
        <v>57</v>
      </c>
      <c r="AA11" s="32" t="s">
        <v>70</v>
      </c>
      <c r="AB11" s="32" t="str">
        <f>INDEX(LIST!D2:F4, MATCH(Pedestal_Anonimo!Z11, Author_Ref, 0), 2)</f>
        <v>Piede Anonimo</v>
      </c>
      <c r="AC11" s="32">
        <f>INDEX(LIST!E2:G4, MATCH(Pedestal_Anonimo!Z11, Author_Ref, 0), 2)</f>
        <v>31.4</v>
      </c>
      <c r="AD11" s="62">
        <v>0</v>
      </c>
      <c r="AE11" s="62">
        <v>0</v>
      </c>
      <c r="AF11" s="62">
        <v>0</v>
      </c>
      <c r="AG11" s="33">
        <f t="shared" si="4"/>
        <v>0</v>
      </c>
      <c r="AH11" s="4" t="str">
        <f t="shared" si="5"/>
        <v>once 0</v>
      </c>
      <c r="AI11" s="72" t="s">
        <v>34</v>
      </c>
      <c r="AJ11" s="73" t="s">
        <v>10</v>
      </c>
      <c r="AK11" s="74" t="s">
        <v>24</v>
      </c>
      <c r="AL11" s="75" t="s">
        <v>57</v>
      </c>
      <c r="AM11" s="75" t="s">
        <v>70</v>
      </c>
      <c r="AN11" s="75" t="str">
        <f>INDEX(LIST!D2:F4, MATCH(Pedestal_Anonimo!AL11, Author_Ref, 0), 2)</f>
        <v>Piede Anonimo</v>
      </c>
      <c r="AO11" s="75">
        <f>INDEX(LIST!E2:G4, MATCH(Pedestal_Anonimo!AL11, Author_Ref, 0), 2)</f>
        <v>31.4</v>
      </c>
      <c r="AP11" s="76">
        <v>0</v>
      </c>
      <c r="AQ11" s="76">
        <v>0</v>
      </c>
      <c r="AR11" s="76">
        <v>9</v>
      </c>
      <c r="AS11" s="77">
        <f t="shared" si="6"/>
        <v>1.9624999999999999</v>
      </c>
      <c r="AT11" s="78" t="str">
        <f t="shared" si="7"/>
        <v>minuti 9</v>
      </c>
      <c r="AU11" s="79" t="s">
        <v>24</v>
      </c>
      <c r="AV11" s="75" t="s">
        <v>57</v>
      </c>
      <c r="AW11" s="75" t="s">
        <v>70</v>
      </c>
      <c r="AX11" s="75" t="str">
        <f>INDEX(LIST!D2:F4, MATCH(Pedestal_Anonimo!AV11, Author_Ref, 0), 2)</f>
        <v>Piede Anonimo</v>
      </c>
      <c r="AY11" s="75">
        <f>INDEX(LIST!E2:G4, MATCH(Pedestal_Anonimo!AV11, Author_Ref, 0), 2)</f>
        <v>31.4</v>
      </c>
      <c r="AZ11" s="76">
        <v>0</v>
      </c>
      <c r="BA11" s="76">
        <v>0</v>
      </c>
      <c r="BB11" s="76">
        <v>9</v>
      </c>
      <c r="BC11" s="77">
        <f t="shared" si="9"/>
        <v>1.9624999999999999</v>
      </c>
      <c r="BD11" s="78" t="str">
        <f t="shared" si="8"/>
        <v>minuti 9</v>
      </c>
    </row>
    <row r="12" spans="1:56" x14ac:dyDescent="0.25">
      <c r="A12" s="42" t="s">
        <v>91</v>
      </c>
      <c r="B12" s="42" t="s">
        <v>90</v>
      </c>
      <c r="C12" s="22" t="s">
        <v>1</v>
      </c>
      <c r="D12" s="18" t="s">
        <v>78</v>
      </c>
      <c r="E12" s="40" t="s">
        <v>57</v>
      </c>
      <c r="F12" s="40" t="s">
        <v>69</v>
      </c>
      <c r="G12" s="40" t="str">
        <f>INDEX(LIST!D2:F4, MATCH(Pedestal_Anonimo!E12, Author_Ref, 0), 2)</f>
        <v>Piede Anonimo</v>
      </c>
      <c r="H12" s="40">
        <f>INDEX(LIST!D2:F4, MATCH(Pedestal_Anonimo!E12, Author_Ref, 0), 3)</f>
        <v>31.4</v>
      </c>
      <c r="I12" s="53">
        <v>6</v>
      </c>
      <c r="J12" s="53">
        <v>6</v>
      </c>
      <c r="K12" s="53">
        <v>0</v>
      </c>
      <c r="L12" s="55">
        <f t="shared" si="0"/>
        <v>204.09999999999997</v>
      </c>
      <c r="M12" s="19" t="str">
        <f t="shared" si="2"/>
        <v>piedi 6 : once 6</v>
      </c>
      <c r="N12" s="12" t="s">
        <v>3</v>
      </c>
      <c r="O12" s="12" t="s">
        <v>78</v>
      </c>
      <c r="P12" s="7" t="s">
        <v>57</v>
      </c>
      <c r="Q12" s="7" t="s">
        <v>69</v>
      </c>
      <c r="R12" s="7" t="str">
        <f>INDEX(LIST!D2:F4, MATCH(Pedestal_Anonimo!P12, Author_Ref, 0), 2)</f>
        <v>Piede Anonimo</v>
      </c>
      <c r="S12" s="7">
        <f>INDEX(LIST!E2:G4, MATCH(Pedestal_Anonimo!P12, Author_Ref, 0), 2)</f>
        <v>31.4</v>
      </c>
      <c r="T12" s="49">
        <v>0</v>
      </c>
      <c r="U12" s="49">
        <f>(((12*I12)+J12)-(U6+U17))</f>
        <v>61</v>
      </c>
      <c r="V12" s="49">
        <v>0</v>
      </c>
      <c r="W12" s="59">
        <f>L12-(W6+W17)</f>
        <v>159.61666666666662</v>
      </c>
      <c r="X12" s="13" t="str">
        <f>CONCATENATE("once ",U12)</f>
        <v>once 61</v>
      </c>
      <c r="Y12" s="12" t="s">
        <v>24</v>
      </c>
      <c r="Z12" s="34" t="s">
        <v>57</v>
      </c>
      <c r="AA12" s="34" t="s">
        <v>70</v>
      </c>
      <c r="AB12" s="34" t="str">
        <f>INDEX(LIST!D2:F4, MATCH(Pedestal_Anonimo!Z12, Author_Ref, 0), 2)</f>
        <v>Piede Anonimo</v>
      </c>
      <c r="AC12" s="34">
        <f>INDEX(LIST!E2:G4, MATCH(Pedestal_Anonimo!Z12, Author_Ref, 0), 2)</f>
        <v>31.4</v>
      </c>
      <c r="AD12" s="63">
        <v>0</v>
      </c>
      <c r="AE12" s="63">
        <v>0</v>
      </c>
      <c r="AF12" s="63">
        <v>0</v>
      </c>
      <c r="AG12" s="35">
        <f t="shared" si="4"/>
        <v>0</v>
      </c>
      <c r="AH12" s="8" t="str">
        <f t="shared" si="5"/>
        <v>once 0</v>
      </c>
      <c r="AI12" s="81" t="s">
        <v>34</v>
      </c>
      <c r="AJ12" s="73" t="s">
        <v>9</v>
      </c>
      <c r="AK12" s="74" t="s">
        <v>24</v>
      </c>
      <c r="AL12" s="75" t="s">
        <v>57</v>
      </c>
      <c r="AM12" s="75" t="s">
        <v>70</v>
      </c>
      <c r="AN12" s="75" t="str">
        <f>INDEX(LIST!D2:F4, MATCH(Pedestal_Anonimo!AL12, Author_Ref, 0), 2)</f>
        <v>Piede Anonimo</v>
      </c>
      <c r="AO12" s="75">
        <f>INDEX(LIST!E2:G4, MATCH(Pedestal_Anonimo!AL12, Author_Ref, 0), 2)</f>
        <v>31.4</v>
      </c>
      <c r="AP12" s="76">
        <v>0</v>
      </c>
      <c r="AQ12" s="76">
        <v>0</v>
      </c>
      <c r="AR12" s="76">
        <v>9</v>
      </c>
      <c r="AS12" s="77">
        <f t="shared" si="6"/>
        <v>1.9624999999999999</v>
      </c>
      <c r="AT12" s="78" t="str">
        <f t="shared" si="7"/>
        <v>minuti 9</v>
      </c>
      <c r="AU12" s="79" t="s">
        <v>24</v>
      </c>
      <c r="AV12" s="75" t="s">
        <v>57</v>
      </c>
      <c r="AW12" s="75" t="s">
        <v>70</v>
      </c>
      <c r="AX12" s="75" t="str">
        <f>INDEX(LIST!D2:F4, MATCH(Pedestal_Anonimo!AV12, Author_Ref, 0), 2)</f>
        <v>Piede Anonimo</v>
      </c>
      <c r="AY12" s="75">
        <f>INDEX(LIST!E2:G4, MATCH(Pedestal_Anonimo!AV12, Author_Ref, 0), 2)</f>
        <v>31.4</v>
      </c>
      <c r="AZ12" s="76">
        <v>0</v>
      </c>
      <c r="BA12" s="76">
        <v>0</v>
      </c>
      <c r="BB12" s="76">
        <v>0</v>
      </c>
      <c r="BC12" s="77">
        <f t="shared" si="9"/>
        <v>0</v>
      </c>
      <c r="BD12" s="78" t="str">
        <f t="shared" si="8"/>
        <v>minuti 0</v>
      </c>
    </row>
    <row r="13" spans="1:56" x14ac:dyDescent="0.25">
      <c r="A13" s="42" t="s">
        <v>91</v>
      </c>
      <c r="B13" s="42" t="s">
        <v>90</v>
      </c>
      <c r="C13" s="22" t="s">
        <v>1</v>
      </c>
      <c r="D13" s="18" t="s">
        <v>78</v>
      </c>
      <c r="E13" s="40" t="s">
        <v>57</v>
      </c>
      <c r="F13" s="40" t="s">
        <v>69</v>
      </c>
      <c r="G13" s="40" t="str">
        <f>INDEX(LIST!D2:F4, MATCH(Pedestal_Anonimo!E13, Author_Ref, 0), 2)</f>
        <v>Piede Anonimo</v>
      </c>
      <c r="H13" s="40">
        <f>INDEX(LIST!D2:F4, MATCH(Pedestal_Anonimo!E13, Author_Ref, 0), 3)</f>
        <v>31.4</v>
      </c>
      <c r="I13" s="53">
        <v>6</v>
      </c>
      <c r="J13" s="53">
        <v>6</v>
      </c>
      <c r="K13" s="53">
        <v>0</v>
      </c>
      <c r="L13" s="55">
        <f t="shared" si="0"/>
        <v>204.09999999999997</v>
      </c>
      <c r="M13" s="19" t="str">
        <f t="shared" si="2"/>
        <v>piedi 6 : once 6</v>
      </c>
      <c r="N13" s="10" t="s">
        <v>22</v>
      </c>
      <c r="O13" s="10" t="s">
        <v>78</v>
      </c>
      <c r="P13" s="3" t="s">
        <v>57</v>
      </c>
      <c r="Q13" s="3" t="s">
        <v>69</v>
      </c>
      <c r="R13" s="3" t="str">
        <f>INDEX(LIST!D2:F4, MATCH(Pedestal_Anonimo!P13, Author_Ref, 0), 2)</f>
        <v>Piede Anonimo</v>
      </c>
      <c r="S13" s="3">
        <f>INDEX(LIST!E2:G4, MATCH(Pedestal_Anonimo!P13, Author_Ref, 0), 2)</f>
        <v>31.4</v>
      </c>
      <c r="T13" s="48">
        <v>0</v>
      </c>
      <c r="U13" s="48">
        <v>9</v>
      </c>
      <c r="V13" s="48">
        <v>0</v>
      </c>
      <c r="W13" s="57">
        <f t="shared" si="1"/>
        <v>23.55</v>
      </c>
      <c r="X13" s="11" t="str">
        <f t="shared" si="3"/>
        <v>once 9</v>
      </c>
      <c r="Y13" s="10" t="s">
        <v>24</v>
      </c>
      <c r="Z13" s="32" t="s">
        <v>57</v>
      </c>
      <c r="AA13" s="32" t="s">
        <v>70</v>
      </c>
      <c r="AB13" s="32" t="str">
        <f>INDEX(LIST!D2:F4, MATCH(Pedestal_Anonimo!Z13, Author_Ref, 0), 2)</f>
        <v>Piede Anonimo</v>
      </c>
      <c r="AC13" s="32">
        <f>INDEX(LIST!E2:G4, MATCH(Pedestal_Anonimo!Z13, Author_Ref, 0), 2)</f>
        <v>31.4</v>
      </c>
      <c r="AD13" s="62">
        <v>0</v>
      </c>
      <c r="AE13" s="62">
        <v>0</v>
      </c>
      <c r="AF13" s="62">
        <v>0</v>
      </c>
      <c r="AG13" s="33">
        <f t="shared" si="4"/>
        <v>0</v>
      </c>
      <c r="AH13" s="4" t="str">
        <f t="shared" si="5"/>
        <v>once 0</v>
      </c>
      <c r="AI13" s="26" t="s">
        <v>21</v>
      </c>
      <c r="AJ13" s="26" t="s">
        <v>11</v>
      </c>
      <c r="AK13" s="44" t="s">
        <v>24</v>
      </c>
      <c r="AL13" s="45" t="s">
        <v>57</v>
      </c>
      <c r="AM13" s="45" t="s">
        <v>70</v>
      </c>
      <c r="AN13" s="45" t="str">
        <f>INDEX(LIST!D2:F4, MATCH(Pedestal_Anonimo!AL13, Author_Ref, 0), 2)</f>
        <v>Piede Anonimo</v>
      </c>
      <c r="AO13" s="45">
        <f>INDEX(LIST!E2:G4, MATCH(Pedestal_Anonimo!AL13, Author_Ref, 0), 2)</f>
        <v>31.4</v>
      </c>
      <c r="AP13" s="69">
        <v>0</v>
      </c>
      <c r="AQ13" s="69">
        <v>0</v>
      </c>
      <c r="AR13" s="69">
        <v>15</v>
      </c>
      <c r="AS13" s="67">
        <f t="shared" si="6"/>
        <v>3.2708333333333335</v>
      </c>
      <c r="AT13" s="46" t="str">
        <f t="shared" si="7"/>
        <v>minuti 15</v>
      </c>
      <c r="AU13" s="47" t="s">
        <v>24</v>
      </c>
      <c r="AV13" s="45" t="s">
        <v>57</v>
      </c>
      <c r="AW13" s="45" t="s">
        <v>70</v>
      </c>
      <c r="AX13" s="45" t="str">
        <f>INDEX(LIST!D2:F4, MATCH(Pedestal_Anonimo!AV13, Author_Ref, 0), 2)</f>
        <v>Piede Anonimo</v>
      </c>
      <c r="AY13" s="45">
        <f>INDEX(LIST!E2:G4, MATCH(Pedestal_Anonimo!AV13, Author_Ref, 0), 2)</f>
        <v>31.4</v>
      </c>
      <c r="AZ13" s="69">
        <v>0</v>
      </c>
      <c r="BA13" s="69">
        <v>0</v>
      </c>
      <c r="BB13" s="69">
        <v>15</v>
      </c>
      <c r="BC13" s="67">
        <f t="shared" si="9"/>
        <v>3.2708333333333335</v>
      </c>
      <c r="BD13" s="46" t="str">
        <f t="shared" si="8"/>
        <v>minuti 15</v>
      </c>
    </row>
    <row r="14" spans="1:56" x14ac:dyDescent="0.25">
      <c r="A14" s="42" t="s">
        <v>91</v>
      </c>
      <c r="B14" s="42" t="s">
        <v>90</v>
      </c>
      <c r="C14" s="22" t="s">
        <v>1</v>
      </c>
      <c r="D14" s="18" t="s">
        <v>78</v>
      </c>
      <c r="E14" s="40" t="s">
        <v>57</v>
      </c>
      <c r="F14" s="40" t="s">
        <v>69</v>
      </c>
      <c r="G14" s="40" t="str">
        <f>INDEX(LIST!D2:F4, MATCH(Pedestal_Anonimo!E14, Author_Ref, 0), 2)</f>
        <v>Piede Anonimo</v>
      </c>
      <c r="H14" s="40">
        <f>INDEX(LIST!D2:F4, MATCH(Pedestal_Anonimo!E14, Author_Ref, 0), 3)</f>
        <v>31.4</v>
      </c>
      <c r="I14" s="53">
        <v>6</v>
      </c>
      <c r="J14" s="53">
        <v>6</v>
      </c>
      <c r="K14" s="53">
        <v>0</v>
      </c>
      <c r="L14" s="55">
        <f t="shared" si="0"/>
        <v>204.09999999999997</v>
      </c>
      <c r="M14" s="19" t="str">
        <f t="shared" si="2"/>
        <v>piedi 6 : once 6</v>
      </c>
      <c r="N14" s="10" t="s">
        <v>22</v>
      </c>
      <c r="O14" s="10" t="s">
        <v>78</v>
      </c>
      <c r="P14" s="3" t="s">
        <v>57</v>
      </c>
      <c r="Q14" s="3" t="s">
        <v>69</v>
      </c>
      <c r="R14" s="3" t="str">
        <f>INDEX(LIST!D2:F4, MATCH(Pedestal_Anonimo!P14, Author_Ref, 0), 2)</f>
        <v>Piede Anonimo</v>
      </c>
      <c r="S14" s="3">
        <f>INDEX(LIST!E2:G4, MATCH(Pedestal_Anonimo!P14, Author_Ref, 0), 2)</f>
        <v>31.4</v>
      </c>
      <c r="T14" s="48">
        <v>0</v>
      </c>
      <c r="U14" s="48">
        <v>9</v>
      </c>
      <c r="V14" s="48">
        <v>0</v>
      </c>
      <c r="W14" s="57">
        <f t="shared" si="1"/>
        <v>23.55</v>
      </c>
      <c r="X14" s="11" t="str">
        <f t="shared" si="3"/>
        <v>once 9</v>
      </c>
      <c r="Y14" s="10" t="s">
        <v>24</v>
      </c>
      <c r="Z14" s="32" t="s">
        <v>57</v>
      </c>
      <c r="AA14" s="32" t="s">
        <v>70</v>
      </c>
      <c r="AB14" s="32" t="str">
        <f>INDEX(LIST!D2:F4, MATCH(Pedestal_Anonimo!Z14, Author_Ref, 0), 2)</f>
        <v>Piede Anonimo</v>
      </c>
      <c r="AC14" s="32">
        <f>INDEX(LIST!E2:G4, MATCH(Pedestal_Anonimo!Z14, Author_Ref, 0), 2)</f>
        <v>31.4</v>
      </c>
      <c r="AD14" s="62">
        <v>0</v>
      </c>
      <c r="AE14" s="62">
        <v>0</v>
      </c>
      <c r="AF14" s="62">
        <v>0</v>
      </c>
      <c r="AG14" s="33">
        <f t="shared" si="4"/>
        <v>0</v>
      </c>
      <c r="AH14" s="4" t="str">
        <f t="shared" si="5"/>
        <v>once 0</v>
      </c>
      <c r="AI14" s="72" t="s">
        <v>14</v>
      </c>
      <c r="AJ14" s="73" t="s">
        <v>12</v>
      </c>
      <c r="AK14" s="74" t="s">
        <v>24</v>
      </c>
      <c r="AL14" s="75" t="s">
        <v>57</v>
      </c>
      <c r="AM14" s="75" t="s">
        <v>70</v>
      </c>
      <c r="AN14" s="75" t="str">
        <f>INDEX(LIST!D2:F4, MATCH(Pedestal_Anonimo!AL14, Author_Ref, 0), 2)</f>
        <v>Piede Anonimo</v>
      </c>
      <c r="AO14" s="75">
        <f>INDEX(LIST!E2:G4, MATCH(Pedestal_Anonimo!AL14, Author_Ref, 0), 2)</f>
        <v>31.4</v>
      </c>
      <c r="AP14" s="76">
        <v>0</v>
      </c>
      <c r="AQ14" s="76">
        <v>0</v>
      </c>
      <c r="AR14" s="76">
        <v>41</v>
      </c>
      <c r="AS14" s="77">
        <f t="shared" si="6"/>
        <v>8.9402777777777782</v>
      </c>
      <c r="AT14" s="78" t="str">
        <f t="shared" si="7"/>
        <v>minuti 41</v>
      </c>
      <c r="AU14" s="79" t="s">
        <v>24</v>
      </c>
      <c r="AV14" s="75" t="s">
        <v>57</v>
      </c>
      <c r="AW14" s="75" t="s">
        <v>70</v>
      </c>
      <c r="AX14" s="75" t="str">
        <f>INDEX(LIST!D2:F4, MATCH(Pedestal_Anonimo!AV14, Author_Ref, 0), 2)</f>
        <v>Piede Anonimo</v>
      </c>
      <c r="AY14" s="75">
        <f>INDEX(LIST!E2:G4, MATCH(Pedestal_Anonimo!AV14, Author_Ref, 0), 2)</f>
        <v>31.4</v>
      </c>
      <c r="AZ14" s="76">
        <v>0</v>
      </c>
      <c r="BA14" s="76">
        <v>0</v>
      </c>
      <c r="BB14" s="76">
        <v>54</v>
      </c>
      <c r="BC14" s="77">
        <f t="shared" si="9"/>
        <v>11.775</v>
      </c>
      <c r="BD14" s="78" t="str">
        <f t="shared" si="8"/>
        <v>minuti 54</v>
      </c>
    </row>
    <row r="15" spans="1:56" x14ac:dyDescent="0.25">
      <c r="A15" s="42" t="s">
        <v>91</v>
      </c>
      <c r="B15" s="42" t="s">
        <v>90</v>
      </c>
      <c r="C15" s="22" t="s">
        <v>1</v>
      </c>
      <c r="D15" s="18" t="s">
        <v>78</v>
      </c>
      <c r="E15" s="40" t="s">
        <v>57</v>
      </c>
      <c r="F15" s="40" t="s">
        <v>69</v>
      </c>
      <c r="G15" s="40" t="str">
        <f>INDEX(LIST!D2:F4, MATCH(Pedestal_Anonimo!E15, Author_Ref, 0), 2)</f>
        <v>Piede Anonimo</v>
      </c>
      <c r="H15" s="40">
        <f>INDEX(LIST!D2:F4, MATCH(Pedestal_Anonimo!E15, Author_Ref, 0), 3)</f>
        <v>31.4</v>
      </c>
      <c r="I15" s="53">
        <v>6</v>
      </c>
      <c r="J15" s="53">
        <v>6</v>
      </c>
      <c r="K15" s="53">
        <v>0</v>
      </c>
      <c r="L15" s="55">
        <f t="shared" si="0"/>
        <v>204.09999999999997</v>
      </c>
      <c r="M15" s="19" t="str">
        <f t="shared" si="2"/>
        <v>piedi 6 : once 6</v>
      </c>
      <c r="N15" s="10" t="s">
        <v>22</v>
      </c>
      <c r="O15" s="10" t="s">
        <v>78</v>
      </c>
      <c r="P15" s="3" t="s">
        <v>57</v>
      </c>
      <c r="Q15" s="3" t="s">
        <v>69</v>
      </c>
      <c r="R15" s="3" t="str">
        <f>INDEX(LIST!D2:F4, MATCH(Pedestal_Anonimo!P15, Author_Ref, 0), 2)</f>
        <v>Piede Anonimo</v>
      </c>
      <c r="S15" s="3">
        <f>INDEX(LIST!E2:G4, MATCH(Pedestal_Anonimo!P15, Author_Ref, 0), 2)</f>
        <v>31.4</v>
      </c>
      <c r="T15" s="48">
        <v>0</v>
      </c>
      <c r="U15" s="48">
        <v>9</v>
      </c>
      <c r="V15" s="48">
        <v>0</v>
      </c>
      <c r="W15" s="57">
        <f t="shared" si="1"/>
        <v>23.55</v>
      </c>
      <c r="X15" s="11" t="str">
        <f t="shared" si="3"/>
        <v>once 9</v>
      </c>
      <c r="Y15" s="10" t="s">
        <v>24</v>
      </c>
      <c r="Z15" s="32" t="s">
        <v>57</v>
      </c>
      <c r="AA15" s="32" t="s">
        <v>70</v>
      </c>
      <c r="AB15" s="32" t="str">
        <f>INDEX(LIST!D2:F4, MATCH(Pedestal_Anonimo!Z15, Author_Ref, 0), 2)</f>
        <v>Piede Anonimo</v>
      </c>
      <c r="AC15" s="32">
        <f>INDEX(LIST!E2:G4, MATCH(Pedestal_Anonimo!Z15, Author_Ref, 0), 2)</f>
        <v>31.4</v>
      </c>
      <c r="AD15" s="62">
        <v>0</v>
      </c>
      <c r="AE15" s="62">
        <v>0</v>
      </c>
      <c r="AF15" s="62">
        <v>0</v>
      </c>
      <c r="AG15" s="33">
        <f t="shared" si="4"/>
        <v>0</v>
      </c>
      <c r="AH15" s="4" t="str">
        <f t="shared" si="5"/>
        <v>once 0</v>
      </c>
      <c r="AI15" s="81" t="s">
        <v>14</v>
      </c>
      <c r="AJ15" s="73" t="s">
        <v>9</v>
      </c>
      <c r="AK15" s="74" t="s">
        <v>24</v>
      </c>
      <c r="AL15" s="75" t="s">
        <v>57</v>
      </c>
      <c r="AM15" s="75" t="s">
        <v>70</v>
      </c>
      <c r="AN15" s="75" t="str">
        <f>INDEX(LIST!D2:F4, MATCH(Pedestal_Anonimo!AL15, Author_Ref, 0), 2)</f>
        <v>Piede Anonimo</v>
      </c>
      <c r="AO15" s="75">
        <f>INDEX(LIST!E2:G4, MATCH(Pedestal_Anonimo!AL15, Author_Ref, 0), 2)</f>
        <v>31.4</v>
      </c>
      <c r="AP15" s="76">
        <v>0</v>
      </c>
      <c r="AQ15" s="76">
        <v>0</v>
      </c>
      <c r="AR15" s="76">
        <v>5</v>
      </c>
      <c r="AS15" s="77">
        <f t="shared" si="6"/>
        <v>1.0902777777777777</v>
      </c>
      <c r="AT15" s="78" t="str">
        <f t="shared" si="7"/>
        <v>minuti 5</v>
      </c>
      <c r="AU15" s="79" t="s">
        <v>24</v>
      </c>
      <c r="AV15" s="75" t="s">
        <v>57</v>
      </c>
      <c r="AW15" s="75" t="s">
        <v>70</v>
      </c>
      <c r="AX15" s="75" t="str">
        <f>INDEX(LIST!D2:F4, MATCH(Pedestal_Anonimo!AV15, Author_Ref, 0), 2)</f>
        <v>Piede Anonimo</v>
      </c>
      <c r="AY15" s="75">
        <f>INDEX(LIST!E2:G4, MATCH(Pedestal_Anonimo!AV15, Author_Ref, 0), 2)</f>
        <v>31.4</v>
      </c>
      <c r="AZ15" s="76">
        <v>0</v>
      </c>
      <c r="BA15" s="76">
        <v>0</v>
      </c>
      <c r="BB15" s="76">
        <v>0</v>
      </c>
      <c r="BC15" s="77">
        <f t="shared" si="9"/>
        <v>0</v>
      </c>
      <c r="BD15" s="78" t="str">
        <f t="shared" si="8"/>
        <v>minuti 0</v>
      </c>
    </row>
    <row r="16" spans="1:56" x14ac:dyDescent="0.25">
      <c r="A16" s="42" t="s">
        <v>91</v>
      </c>
      <c r="B16" s="42" t="s">
        <v>90</v>
      </c>
      <c r="C16" s="22" t="s">
        <v>1</v>
      </c>
      <c r="D16" s="18" t="s">
        <v>78</v>
      </c>
      <c r="E16" s="40" t="s">
        <v>57</v>
      </c>
      <c r="F16" s="40" t="s">
        <v>69</v>
      </c>
      <c r="G16" s="40" t="str">
        <f>INDEX(LIST!D2:F4, MATCH(Pedestal_Anonimo!E16, Author_Ref, 0), 2)</f>
        <v>Piede Anonimo</v>
      </c>
      <c r="H16" s="40">
        <f>INDEX(LIST!D2:F4, MATCH(Pedestal_Anonimo!E16, Author_Ref, 0), 3)</f>
        <v>31.4</v>
      </c>
      <c r="I16" s="53">
        <v>6</v>
      </c>
      <c r="J16" s="53">
        <v>6</v>
      </c>
      <c r="K16" s="53">
        <v>0</v>
      </c>
      <c r="L16" s="55">
        <f t="shared" si="0"/>
        <v>204.09999999999997</v>
      </c>
      <c r="M16" s="19" t="str">
        <f t="shared" si="2"/>
        <v>piedi 6 : once 6</v>
      </c>
      <c r="N16" s="10" t="s">
        <v>22</v>
      </c>
      <c r="O16" s="10" t="s">
        <v>78</v>
      </c>
      <c r="P16" s="3" t="s">
        <v>57</v>
      </c>
      <c r="Q16" s="3" t="s">
        <v>69</v>
      </c>
      <c r="R16" s="3" t="str">
        <f>INDEX(LIST!D2:F4, MATCH(Pedestal_Anonimo!P16, Author_Ref, 0), 2)</f>
        <v>Piede Anonimo</v>
      </c>
      <c r="S16" s="3">
        <f>INDEX(LIST!E2:G4, MATCH(Pedestal_Anonimo!P16, Author_Ref, 0), 2)</f>
        <v>31.4</v>
      </c>
      <c r="T16" s="48">
        <v>0</v>
      </c>
      <c r="U16" s="48">
        <v>9</v>
      </c>
      <c r="V16" s="48">
        <v>0</v>
      </c>
      <c r="W16" s="57">
        <f t="shared" si="1"/>
        <v>23.55</v>
      </c>
      <c r="X16" s="11" t="str">
        <f t="shared" si="3"/>
        <v>once 9</v>
      </c>
      <c r="Y16" s="10" t="s">
        <v>24</v>
      </c>
      <c r="Z16" s="32" t="s">
        <v>57</v>
      </c>
      <c r="AA16" s="32" t="s">
        <v>70</v>
      </c>
      <c r="AB16" s="32" t="str">
        <f>INDEX(LIST!D2:F4, MATCH(Pedestal_Anonimo!Z16, Author_Ref, 0), 2)</f>
        <v>Piede Anonimo</v>
      </c>
      <c r="AC16" s="32">
        <f>INDEX(LIST!E2:G4, MATCH(Pedestal_Anonimo!Z16, Author_Ref, 0), 2)</f>
        <v>31.4</v>
      </c>
      <c r="AD16" s="62">
        <v>0</v>
      </c>
      <c r="AE16" s="62">
        <v>0</v>
      </c>
      <c r="AF16" s="62">
        <v>0</v>
      </c>
      <c r="AG16" s="33">
        <f t="shared" si="4"/>
        <v>0</v>
      </c>
      <c r="AH16" s="4" t="str">
        <f t="shared" si="5"/>
        <v>once 0</v>
      </c>
      <c r="AI16" s="26" t="s">
        <v>21</v>
      </c>
      <c r="AJ16" s="26" t="s">
        <v>11</v>
      </c>
      <c r="AK16" s="44" t="s">
        <v>24</v>
      </c>
      <c r="AL16" s="45" t="s">
        <v>57</v>
      </c>
      <c r="AM16" s="45" t="s">
        <v>70</v>
      </c>
      <c r="AN16" s="45" t="str">
        <f>INDEX(LIST!D2:F4, MATCH(Pedestal_Anonimo!AL16, Author_Ref, 0), 2)</f>
        <v>Piede Anonimo</v>
      </c>
      <c r="AO16" s="45">
        <f>INDEX(LIST!E2:G4, MATCH(Pedestal_Anonimo!AL16, Author_Ref, 0), 2)</f>
        <v>31.4</v>
      </c>
      <c r="AP16" s="69">
        <v>0</v>
      </c>
      <c r="AQ16" s="69">
        <v>0</v>
      </c>
      <c r="AR16" s="69">
        <v>19</v>
      </c>
      <c r="AS16" s="67">
        <f t="shared" si="6"/>
        <v>4.1430555555555557</v>
      </c>
      <c r="AT16" s="46" t="str">
        <f t="shared" si="7"/>
        <v>minuti 19</v>
      </c>
      <c r="AU16" s="47" t="s">
        <v>24</v>
      </c>
      <c r="AV16" s="45" t="s">
        <v>57</v>
      </c>
      <c r="AW16" s="45" t="s">
        <v>70</v>
      </c>
      <c r="AX16" s="45" t="str">
        <f>INDEX(LIST!D2:F4, MATCH(Pedestal_Anonimo!AV16, Author_Ref, 0), 2)</f>
        <v>Piede Anonimo</v>
      </c>
      <c r="AY16" s="45">
        <f>INDEX(LIST!E2:G4, MATCH(Pedestal_Anonimo!AV16, Author_Ref, 0), 2)</f>
        <v>31.4</v>
      </c>
      <c r="AZ16" s="69">
        <v>0</v>
      </c>
      <c r="BA16" s="69">
        <v>0</v>
      </c>
      <c r="BB16" s="69">
        <v>19</v>
      </c>
      <c r="BC16" s="67">
        <f t="shared" si="9"/>
        <v>4.1430555555555557</v>
      </c>
      <c r="BD16" s="46" t="str">
        <f t="shared" si="8"/>
        <v>minuti 19</v>
      </c>
    </row>
    <row r="17" spans="1:56" ht="15.75" thickBot="1" x14ac:dyDescent="0.3">
      <c r="A17" s="43" t="s">
        <v>91</v>
      </c>
      <c r="B17" s="43" t="s">
        <v>90</v>
      </c>
      <c r="C17" s="23" t="s">
        <v>1</v>
      </c>
      <c r="D17" s="20" t="s">
        <v>78</v>
      </c>
      <c r="E17" s="41" t="s">
        <v>57</v>
      </c>
      <c r="F17" s="41" t="s">
        <v>69</v>
      </c>
      <c r="G17" s="41" t="str">
        <f>INDEX(LIST!D2:F4, MATCH(Pedestal_Anonimo!E17, Author_Ref, 0), 2)</f>
        <v>Piede Anonimo</v>
      </c>
      <c r="H17" s="41">
        <f>INDEX(LIST!D2:F4, MATCH(Pedestal_Anonimo!E17, Author_Ref, 0), 3)</f>
        <v>31.4</v>
      </c>
      <c r="I17" s="54">
        <v>6</v>
      </c>
      <c r="J17" s="54">
        <v>6</v>
      </c>
      <c r="K17" s="54">
        <v>0</v>
      </c>
      <c r="L17" s="56">
        <f t="shared" si="0"/>
        <v>204.09999999999997</v>
      </c>
      <c r="M17" s="21" t="str">
        <f t="shared" si="2"/>
        <v>piedi 6 : once 6</v>
      </c>
      <c r="N17" s="14" t="s">
        <v>22</v>
      </c>
      <c r="O17" s="14" t="s">
        <v>78</v>
      </c>
      <c r="P17" s="15" t="s">
        <v>57</v>
      </c>
      <c r="Q17" s="15" t="s">
        <v>69</v>
      </c>
      <c r="R17" s="15" t="str">
        <f>INDEX(LIST!D2:F4, MATCH(Pedestal_Anonimo!P17, Author_Ref, 0), 2)</f>
        <v>Piede Anonimo</v>
      </c>
      <c r="S17" s="15">
        <f>INDEX(LIST!E2:G4, MATCH(Pedestal_Anonimo!P17, Author_Ref, 0), 2)</f>
        <v>31.4</v>
      </c>
      <c r="T17" s="51">
        <v>0</v>
      </c>
      <c r="U17" s="51">
        <v>9</v>
      </c>
      <c r="V17" s="51">
        <v>0</v>
      </c>
      <c r="W17" s="60">
        <f t="shared" si="1"/>
        <v>23.55</v>
      </c>
      <c r="X17" s="17" t="str">
        <f t="shared" si="3"/>
        <v>once 9</v>
      </c>
      <c r="Y17" s="14" t="s">
        <v>24</v>
      </c>
      <c r="Z17" s="38" t="s">
        <v>57</v>
      </c>
      <c r="AA17" s="38" t="s">
        <v>70</v>
      </c>
      <c r="AB17" s="38" t="str">
        <f>INDEX(LIST!D2:F4, MATCH(Pedestal_Anonimo!Z17, Author_Ref, 0), 2)</f>
        <v>Piede Anonimo</v>
      </c>
      <c r="AC17" s="38">
        <f>INDEX(LIST!E2:G4, MATCH(Pedestal_Anonimo!Z17, Author_Ref, 0), 2)</f>
        <v>31.4</v>
      </c>
      <c r="AD17" s="65">
        <v>0</v>
      </c>
      <c r="AE17" s="65">
        <v>0</v>
      </c>
      <c r="AF17" s="65">
        <v>0</v>
      </c>
      <c r="AG17" s="39">
        <f t="shared" si="4"/>
        <v>0</v>
      </c>
      <c r="AH17" s="16" t="str">
        <f t="shared" si="5"/>
        <v>once 0</v>
      </c>
      <c r="AI17" s="82" t="s">
        <v>23</v>
      </c>
      <c r="AJ17" s="82" t="s">
        <v>13</v>
      </c>
      <c r="AK17" s="83" t="s">
        <v>24</v>
      </c>
      <c r="AL17" s="84" t="s">
        <v>57</v>
      </c>
      <c r="AM17" s="84" t="s">
        <v>70</v>
      </c>
      <c r="AN17" s="84" t="str">
        <f>INDEX(LIST!D2:F4, MATCH(Pedestal_Anonimo!AL17, Author_Ref, 0), 2)</f>
        <v>Piede Anonimo</v>
      </c>
      <c r="AO17" s="84">
        <f>INDEX(LIST!E2:G4, MATCH(Pedestal_Anonimo!AL17, Author_Ref, 0), 2)</f>
        <v>31.4</v>
      </c>
      <c r="AP17" s="85">
        <v>0</v>
      </c>
      <c r="AQ17" s="85">
        <v>0</v>
      </c>
      <c r="AR17" s="85">
        <v>28</v>
      </c>
      <c r="AS17" s="86">
        <f t="shared" si="6"/>
        <v>6.1055555555555561</v>
      </c>
      <c r="AT17" s="87" t="str">
        <f t="shared" si="7"/>
        <v>minuti 28</v>
      </c>
      <c r="AU17" s="88" t="s">
        <v>24</v>
      </c>
      <c r="AV17" s="84" t="s">
        <v>57</v>
      </c>
      <c r="AW17" s="84" t="s">
        <v>70</v>
      </c>
      <c r="AX17" s="84" t="str">
        <f>INDEX(LIST!D2:F4, MATCH(Pedestal_Anonimo!AV17, Author_Ref, 0), 2)</f>
        <v>Piede Anonimo</v>
      </c>
      <c r="AY17" s="84">
        <f>INDEX(LIST!E2:G4, MATCH(Pedestal_Anonimo!AV17, Author_Ref, 0), 2)</f>
        <v>31.4</v>
      </c>
      <c r="AZ17" s="85">
        <v>0</v>
      </c>
      <c r="BA17" s="85">
        <v>0</v>
      </c>
      <c r="BB17" s="85">
        <v>16</v>
      </c>
      <c r="BC17" s="86">
        <f t="shared" si="9"/>
        <v>3.4888888888888889</v>
      </c>
      <c r="BD17" s="87" t="str">
        <f t="shared" si="8"/>
        <v>minuti 16</v>
      </c>
    </row>
    <row r="28" spans="1:56" x14ac:dyDescent="0.25">
      <c r="J28" s="2" t="s">
        <v>66</v>
      </c>
    </row>
  </sheetData>
  <dataValidations disablePrompts="1" count="7">
    <dataValidation type="list" allowBlank="1" showInputMessage="1" showErrorMessage="1" sqref="E2:E17 P2:P17 Z2:Z17 AL2:AL17 AV2:AV17">
      <formula1>Author_Ref</formula1>
    </dataValidation>
    <dataValidation type="list" allowBlank="1" showInputMessage="1" showErrorMessage="1" promptTitle="II_H_Ref" sqref="F2:F17">
      <formula1>INDIRECT($E2)</formula1>
    </dataValidation>
    <dataValidation type="list" allowBlank="1" showInputMessage="1" showErrorMessage="1" sqref="D2:D17 O2:O17 Y2:Y17 AK2:AK17 AU2:AU17">
      <formula1>LoU</formula1>
    </dataValidation>
    <dataValidation type="list" allowBlank="1" showInputMessage="1" showErrorMessage="1" sqref="Q2:Q17 AA3:AA17">
      <formula1>INDIRECT($P2)</formula1>
    </dataValidation>
    <dataValidation type="list" allowBlank="1" showInputMessage="1" showErrorMessage="1" sqref="AA2">
      <formula1>INDIRECT($Z2)</formula1>
    </dataValidation>
    <dataValidation type="list" allowBlank="1" showInputMessage="1" showErrorMessage="1" sqref="AM2:AM17">
      <formula1>INDIRECT($AL2)</formula1>
    </dataValidation>
    <dataValidation type="list" allowBlank="1" showInputMessage="1" showErrorMessage="1" sqref="AW2:AW17">
      <formula1>INDIRECT($AV2)</formula1>
    </dataValidation>
  </dataValidations>
  <pageMargins left="0.25" right="0.25" top="0.75" bottom="0.75" header="0.3" footer="0.3"/>
  <pageSetup paperSize="9" scale="3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zoomScale="85" zoomScaleNormal="85" workbookViewId="0">
      <selection activeCell="I6" sqref="I6"/>
    </sheetView>
  </sheetViews>
  <sheetFormatPr defaultRowHeight="15" x14ac:dyDescent="0.25"/>
  <cols>
    <col min="1" max="1" width="9.85546875" bestFit="1" customWidth="1"/>
    <col min="2" max="2" width="14" bestFit="1" customWidth="1"/>
    <col min="3" max="3" width="10" bestFit="1" customWidth="1"/>
    <col min="4" max="4" width="17.85546875" bestFit="1" customWidth="1"/>
    <col min="5" max="5" width="14.85546875" bestFit="1" customWidth="1"/>
    <col min="6" max="6" width="10.7109375" bestFit="1" customWidth="1"/>
    <col min="7" max="7" width="16.140625" bestFit="1" customWidth="1"/>
    <col min="10" max="10" width="9.5703125" bestFit="1" customWidth="1"/>
    <col min="11" max="11" width="14.85546875" bestFit="1" customWidth="1"/>
    <col min="12" max="12" width="5.42578125" bestFit="1" customWidth="1"/>
    <col min="13" max="13" width="16.140625" bestFit="1" customWidth="1"/>
    <col min="16" max="16" width="11.28515625" bestFit="1" customWidth="1"/>
    <col min="17" max="17" width="10.42578125" bestFit="1" customWidth="1"/>
  </cols>
  <sheetData>
    <row r="1" spans="1:17" s="1" customFormat="1" x14ac:dyDescent="0.25">
      <c r="A1" s="1" t="s">
        <v>57</v>
      </c>
      <c r="B1" s="1" t="s">
        <v>58</v>
      </c>
      <c r="C1" s="1" t="s">
        <v>59</v>
      </c>
      <c r="D1" s="1" t="s">
        <v>63</v>
      </c>
      <c r="E1" s="1" t="s">
        <v>61</v>
      </c>
      <c r="F1" s="1" t="s">
        <v>62</v>
      </c>
      <c r="G1" s="1" t="s">
        <v>80</v>
      </c>
      <c r="I1" s="1" t="s">
        <v>64</v>
      </c>
      <c r="J1" s="1" t="s">
        <v>65</v>
      </c>
      <c r="K1" s="1" t="s">
        <v>67</v>
      </c>
      <c r="L1" s="1" t="s">
        <v>68</v>
      </c>
      <c r="M1" s="1" t="s">
        <v>82</v>
      </c>
      <c r="P1" s="1" t="s">
        <v>77</v>
      </c>
      <c r="Q1" s="1" t="s">
        <v>80</v>
      </c>
    </row>
    <row r="2" spans="1:17" x14ac:dyDescent="0.25">
      <c r="A2" t="s">
        <v>69</v>
      </c>
      <c r="B2" t="s">
        <v>73</v>
      </c>
      <c r="C2" t="s">
        <v>76</v>
      </c>
      <c r="D2" t="s">
        <v>57</v>
      </c>
      <c r="E2" t="s">
        <v>54</v>
      </c>
      <c r="F2">
        <v>31.4</v>
      </c>
      <c r="G2" t="s">
        <v>86</v>
      </c>
      <c r="I2" t="s">
        <v>58</v>
      </c>
      <c r="J2" t="s">
        <v>71</v>
      </c>
      <c r="K2" t="str">
        <f>INDEX(LIST!D2:F4, MATCH(LIST!I2, Author_Ref, 0), 2)</f>
        <v>Piede Palladio</v>
      </c>
      <c r="L2">
        <f>INDEX(LIST!D2:F4, MATCH(LIST!I2, Author_Ref, 0), 3)</f>
        <v>35.700000000000003</v>
      </c>
      <c r="M2" t="str">
        <f>INDEX(LIST!D2:G4, MATCH(LIST!I2, Author_Ref, 0), 4)</f>
        <v>255, 169, 196, 119</v>
      </c>
      <c r="P2" t="s">
        <v>78</v>
      </c>
      <c r="Q2" t="s">
        <v>81</v>
      </c>
    </row>
    <row r="3" spans="1:17" x14ac:dyDescent="0.25">
      <c r="A3" t="s">
        <v>70</v>
      </c>
      <c r="B3" t="s">
        <v>74</v>
      </c>
      <c r="D3" t="s">
        <v>58</v>
      </c>
      <c r="E3" t="s">
        <v>55</v>
      </c>
      <c r="F3">
        <v>35.700000000000003</v>
      </c>
      <c r="G3" t="s">
        <v>87</v>
      </c>
      <c r="P3" t="s">
        <v>24</v>
      </c>
    </row>
    <row r="4" spans="1:17" x14ac:dyDescent="0.25">
      <c r="A4" t="s">
        <v>71</v>
      </c>
      <c r="B4" t="s">
        <v>75</v>
      </c>
      <c r="D4" t="s">
        <v>59</v>
      </c>
      <c r="E4" t="s">
        <v>56</v>
      </c>
      <c r="F4">
        <v>29.7</v>
      </c>
      <c r="G4" t="s">
        <v>86</v>
      </c>
      <c r="P4" t="s">
        <v>79</v>
      </c>
    </row>
    <row r="5" spans="1:17" x14ac:dyDescent="0.25">
      <c r="A5" t="s">
        <v>72</v>
      </c>
    </row>
    <row r="11" spans="1:17" x14ac:dyDescent="0.25">
      <c r="D11" t="s">
        <v>88</v>
      </c>
    </row>
    <row r="12" spans="1:17" x14ac:dyDescent="0.25">
      <c r="D12" t="s">
        <v>87</v>
      </c>
    </row>
    <row r="13" spans="1:17" x14ac:dyDescent="0.25">
      <c r="D13" t="s">
        <v>86</v>
      </c>
    </row>
    <row r="14" spans="1:17" x14ac:dyDescent="0.25">
      <c r="D14" t="s">
        <v>85</v>
      </c>
    </row>
    <row r="15" spans="1:17" x14ac:dyDescent="0.25">
      <c r="D15" t="s">
        <v>84</v>
      </c>
    </row>
    <row r="16" spans="1:17" x14ac:dyDescent="0.25">
      <c r="D16" t="s">
        <v>83</v>
      </c>
    </row>
  </sheetData>
  <conditionalFormatting sqref="M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2">
    <dataValidation type="list" allowBlank="1" showInputMessage="1" showErrorMessage="1" sqref="I2">
      <formula1>Author_Ref</formula1>
    </dataValidation>
    <dataValidation type="list" allowBlank="1" showInputMessage="1" showErrorMessage="1" sqref="J2">
      <formula1>INDIRECT($I2)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7</vt:i4>
      </vt:variant>
    </vt:vector>
  </HeadingPairs>
  <TitlesOfParts>
    <vt:vector size="9" baseType="lpstr">
      <vt:lpstr>Pedestal_Anonimo</vt:lpstr>
      <vt:lpstr>LIST</vt:lpstr>
      <vt:lpstr>Anonimo</vt:lpstr>
      <vt:lpstr>Author_Ref</vt:lpstr>
      <vt:lpstr>LoU</vt:lpstr>
      <vt:lpstr>Palladio</vt:lpstr>
      <vt:lpstr>Sangallo</vt:lpstr>
      <vt:lpstr>Units</vt:lpstr>
      <vt:lpstr>Units_conv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Elisabetta Caterina Giovannini</dc:creator>
  <cp:lastModifiedBy>Elisabetta Caterina Giovannini</cp:lastModifiedBy>
  <cp:lastPrinted>2016-06-21T14:57:46Z</cp:lastPrinted>
  <dcterms:created xsi:type="dcterms:W3CDTF">2016-04-26T10:18:55Z</dcterms:created>
  <dcterms:modified xsi:type="dcterms:W3CDTF">2016-06-21T17:28:10Z</dcterms:modified>
</cp:coreProperties>
</file>