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evit Content and Guides\4 Dynamo\Hydraulic Analysis\"/>
    </mc:Choice>
  </mc:AlternateContent>
  <xr:revisionPtr revIDLastSave="0" documentId="13_ncr:1_{A1BECB6F-B286-402A-8483-64A1DCF4347D}" xr6:coauthVersionLast="45" xr6:coauthVersionMax="45" xr10:uidLastSave="{00000000-0000-0000-0000-000000000000}"/>
  <bookViews>
    <workbookView xWindow="3120" yWindow="1755" windowWidth="21600" windowHeight="11385" activeTab="1" xr2:uid="{EE811667-90C5-43F6-9259-9CC60AC0FBB0}"/>
  </bookViews>
  <sheets>
    <sheet name="Sheet1" sheetId="1" r:id="rId1"/>
    <sheet name="Sheet2" sheetId="3" r:id="rId2"/>
    <sheet name="RE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C5" i="2"/>
  <c r="C6" i="2"/>
  <c r="C7" i="2"/>
  <c r="C8" i="2"/>
  <c r="C9" i="2"/>
  <c r="C10" i="2"/>
  <c r="C11" i="2"/>
  <c r="C12" i="2"/>
  <c r="C4" i="2"/>
  <c r="C1" i="2" l="1"/>
  <c r="C2" i="2"/>
  <c r="D2" i="2"/>
  <c r="E2" i="2"/>
  <c r="F2" i="2"/>
  <c r="G2" i="2"/>
  <c r="G3" i="2"/>
  <c r="C3" i="2"/>
  <c r="D3" i="2"/>
  <c r="E3" i="2"/>
  <c r="F3" i="2"/>
  <c r="B4" i="2"/>
  <c r="B5" i="2"/>
  <c r="B6" i="2"/>
  <c r="B7" i="2"/>
  <c r="B8" i="2"/>
  <c r="B9" i="2"/>
  <c r="B10" i="2"/>
  <c r="B11" i="2"/>
  <c r="B12" i="2"/>
  <c r="B3" i="2"/>
  <c r="D12" i="1"/>
  <c r="D8" i="1"/>
  <c r="D7" i="1"/>
  <c r="D4" i="1"/>
  <c r="D11" i="1"/>
  <c r="D10" i="1"/>
  <c r="D9" i="1"/>
  <c r="D6" i="1"/>
  <c r="D5" i="1"/>
  <c r="C11" i="1"/>
  <c r="C10" i="1"/>
  <c r="C9" i="1"/>
  <c r="C6" i="1"/>
  <c r="C5" i="1"/>
  <c r="C12" i="1"/>
  <c r="C8" i="1"/>
  <c r="C7" i="1"/>
  <c r="C4" i="1"/>
  <c r="G12" i="1"/>
  <c r="G11" i="1"/>
  <c r="G10" i="1"/>
  <c r="G9" i="1"/>
  <c r="G8" i="1"/>
  <c r="G7" i="1"/>
  <c r="G6" i="1"/>
  <c r="G5" i="1"/>
  <c r="G4" i="1"/>
  <c r="F12" i="1"/>
  <c r="F11" i="1"/>
  <c r="F10" i="1"/>
  <c r="F9" i="1"/>
  <c r="F8" i="1"/>
  <c r="F7" i="1"/>
  <c r="F6" i="1"/>
  <c r="F5" i="1"/>
  <c r="F4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<sst xmlns="http://schemas.openxmlformats.org/spreadsheetml/2006/main" count="18" uniqueCount="18">
  <si>
    <t>Loads</t>
  </si>
  <si>
    <t>Load sets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</si>
  <si>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</si>
  <si>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</si>
  <si>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</si>
  <si>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</si>
  <si>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</si>
  <si>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</si>
  <si>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</si>
  <si>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</si>
  <si>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</si>
  <si>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Peak</t>
  </si>
  <si>
    <t>100/60</t>
  </si>
  <si>
    <t>60/100</t>
  </si>
  <si>
    <t>Element ID</t>
  </si>
  <si>
    <t>System</t>
  </si>
  <si>
    <t>Flow</t>
  </si>
  <si>
    <t>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</si>
</sst>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6755-9254-4382-B330-E731D1DBFDE5}">
  <dimension ref="B1:G12"/>
  <sheetViews>
    <sheetView topLeftCell="A2" zoomScale="130" zoomScaleNormal="130" workbookViewId="0">
      <selection activeCell="M28" sqref="M28"/>
    </sheetView>
  </sheetViews>
  <sheetFormatPr defaultRowHeight="15" x14ac:dyDescent="0.25"/>
  <cols>
    <col min="2" max="2" width="9.140625" style="1"/>
  </cols>
  <sheetData>
    <row r="1" spans="2:7" x14ac:dyDescent="0.25">
      <c r="C1" t="s">
        <v>1</v>
      </c>
    </row>
    <row r="2" spans="2:7" x14ac:dyDescent="0.25">
      <c r="C2" t="s">
        <v>12</v>
      </c>
      <c r="D2" t="s">
        <v>13</v>
      </c>
      <c r="E2" t="s">
        <v>11</v>
      </c>
      <c r="F2" s="2">
        <v>0.8</v>
      </c>
      <c r="G2" s="2">
        <v>0.6</v>
      </c>
    </row>
    <row r="3" spans="2:7" x14ac:dyDescent="0.25">
      <c r="B3" s="1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</row>
    <row r="4" spans="2:7" x14ac:dyDescent="0.25">
      <c r="B4" s="1" t="s">
        <v>2</v>
      </c>
      <c r="C4">
        <f>500*100*10</f>
        <v>500000</v>
      </c>
      <c r="D4">
        <f>500*100*10*0.6</f>
        <v>300000</v>
      </c>
      <c r="E4">
        <f>500*100*10</f>
        <v>500000</v>
      </c>
      <c r="F4">
        <f>500*100*10*0.8</f>
        <v>400000</v>
      </c>
      <c r="G4">
        <f>500*100*10*0.6</f>
        <v>300000</v>
      </c>
    </row>
    <row r="5" spans="2:7" x14ac:dyDescent="0.25">
      <c r="B5" s="1" t="s">
        <v>3</v>
      </c>
      <c r="C5">
        <f>500*150*10*0.6</f>
        <v>450000</v>
      </c>
      <c r="D5">
        <f>500*150*10</f>
        <v>750000</v>
      </c>
      <c r="E5">
        <f>500*150*10</f>
        <v>750000</v>
      </c>
      <c r="F5">
        <f>500*150*10*0.8</f>
        <v>600000</v>
      </c>
      <c r="G5">
        <f>500*150*10*0.6</f>
        <v>450000</v>
      </c>
    </row>
    <row r="6" spans="2:7" x14ac:dyDescent="0.25">
      <c r="B6" s="1" t="s">
        <v>4</v>
      </c>
      <c r="C6">
        <f>500*200*10*0.6</f>
        <v>600000</v>
      </c>
      <c r="D6">
        <f>500*200*10</f>
        <v>1000000</v>
      </c>
      <c r="E6">
        <f>500*200*10</f>
        <v>1000000</v>
      </c>
      <c r="F6">
        <f>500*200*10*0.8</f>
        <v>800000</v>
      </c>
      <c r="G6">
        <f>500*200*10*0.6</f>
        <v>600000</v>
      </c>
    </row>
    <row r="7" spans="2:7" x14ac:dyDescent="0.25">
      <c r="B7" s="1" t="s">
        <v>5</v>
      </c>
      <c r="C7">
        <f>500*110*10</f>
        <v>550000</v>
      </c>
      <c r="D7">
        <f>500*110*10*0.6</f>
        <v>330000</v>
      </c>
      <c r="E7">
        <f>500*110*10</f>
        <v>550000</v>
      </c>
      <c r="F7">
        <f>500*110*10*0.8</f>
        <v>440000</v>
      </c>
      <c r="G7">
        <f>500*110*10*0.6</f>
        <v>330000</v>
      </c>
    </row>
    <row r="8" spans="2:7" x14ac:dyDescent="0.25">
      <c r="B8" s="1" t="s">
        <v>6</v>
      </c>
      <c r="C8">
        <f>500*160*10</f>
        <v>800000</v>
      </c>
      <c r="D8">
        <f>500*160*10*0.6</f>
        <v>480000</v>
      </c>
      <c r="E8">
        <f>500*160*10</f>
        <v>800000</v>
      </c>
      <c r="F8">
        <f>500*160*10*0.8</f>
        <v>640000</v>
      </c>
      <c r="G8">
        <f>500*160*10*0.6</f>
        <v>480000</v>
      </c>
    </row>
    <row r="9" spans="2:7" x14ac:dyDescent="0.25">
      <c r="B9" s="1" t="s">
        <v>7</v>
      </c>
      <c r="C9">
        <f>500*210*10*0.6</f>
        <v>630000</v>
      </c>
      <c r="D9">
        <f>500*210*10</f>
        <v>1050000</v>
      </c>
      <c r="E9">
        <f>500*210*10</f>
        <v>1050000</v>
      </c>
      <c r="F9">
        <f>500*210*10*0.8</f>
        <v>840000</v>
      </c>
      <c r="G9">
        <f>500*210*10*0.6</f>
        <v>630000</v>
      </c>
    </row>
    <row r="10" spans="2:7" x14ac:dyDescent="0.25">
      <c r="B10" s="1" t="s">
        <v>8</v>
      </c>
      <c r="C10">
        <f>500*120*10*0.6</f>
        <v>360000</v>
      </c>
      <c r="D10">
        <f>500*120*10</f>
        <v>600000</v>
      </c>
      <c r="E10">
        <f>500*120*10</f>
        <v>600000</v>
      </c>
      <c r="F10">
        <f>500*120*10*0.8</f>
        <v>480000</v>
      </c>
      <c r="G10">
        <f>500*120*10*0.6</f>
        <v>360000</v>
      </c>
    </row>
    <row r="11" spans="2:7" x14ac:dyDescent="0.25">
      <c r="B11" s="1" t="s">
        <v>9</v>
      </c>
      <c r="C11">
        <f>500*170*10*0.6</f>
        <v>510000</v>
      </c>
      <c r="D11">
        <f>500*170*10</f>
        <v>850000</v>
      </c>
      <c r="E11">
        <f>500*170*10</f>
        <v>850000</v>
      </c>
      <c r="F11">
        <f>500*170*10*0.8</f>
        <v>680000</v>
      </c>
      <c r="G11">
        <f>500*170*10*0.6</f>
        <v>510000</v>
      </c>
    </row>
    <row r="12" spans="2:7" x14ac:dyDescent="0.25">
      <c r="B12" s="1" t="s">
        <v>10</v>
      </c>
      <c r="C12">
        <f>500*220*10</f>
        <v>1100000</v>
      </c>
      <c r="D12">
        <f>500*220*10*0.6</f>
        <v>660000</v>
      </c>
      <c r="E12">
        <f>500*220*10</f>
        <v>1100000</v>
      </c>
      <c r="F12">
        <f>500*220*10*0.8</f>
        <v>880000</v>
      </c>
      <c r="G12">
        <f>500*220*10*0.6</f>
        <v>660000</v>
      </c>
    </row>
  </sheetData>
  <pageMargins left="0.7" right="0.7" top="0.75" bottom="0.75" header="0.3" footer="0.3"/>
  <ignoredErrors>
    <ignoredError sqref="D4: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AA21-DAA8-4241-863A-EAC1963CCB4A}">
  <dimension ref="A1:D96"/>
  <sheetViews>
    <sheetView tabSelected="1" zoomScale="120" zoomScaleNormal="120" workbookViewId="0">
      <selection activeCell="N7" sqref="N7"/>
    </sheetView>
  </sheetViews>
  <sheetFormatPr defaultRowHeight="15" x14ac:dyDescent="0.25"/>
  <cols>
    <col min="1" max="1" width="10.7109375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C2">
        <v>366.728517645225</v>
      </c>
      <c r="D2">
        <v>2.3591410395790402</v>
      </c>
    </row>
    <row r="3" spans="1:4" x14ac:dyDescent="0.25">
      <c r="C3">
        <v>366.72851969050402</v>
      </c>
      <c r="D3">
        <v>2.35914105273618</v>
      </c>
    </row>
    <row r="4" spans="1:4" x14ac:dyDescent="0.25">
      <c r="C4">
        <v>366.72851964454401</v>
      </c>
      <c r="D4">
        <v>2.3591410524405299</v>
      </c>
    </row>
    <row r="5" spans="1:4" x14ac:dyDescent="0.25">
      <c r="C5">
        <v>366.728515785909</v>
      </c>
      <c r="D5">
        <v>2.3591410276181799</v>
      </c>
    </row>
    <row r="6" spans="1:4" x14ac:dyDescent="0.25">
      <c r="C6">
        <v>366.72852562658198</v>
      </c>
      <c r="D6">
        <v>4.07596847266558</v>
      </c>
    </row>
    <row r="7" spans="1:4" x14ac:dyDescent="0.25">
      <c r="C7">
        <v>366.728517187492</v>
      </c>
      <c r="D7">
        <v>2.3591410366344698</v>
      </c>
    </row>
    <row r="8" spans="1:4" x14ac:dyDescent="0.25">
      <c r="C8">
        <v>366.72851943010301</v>
      </c>
      <c r="D8">
        <v>2.35914105106104</v>
      </c>
    </row>
    <row r="9" spans="1:4" x14ac:dyDescent="0.25">
      <c r="C9">
        <v>1099.99998377158</v>
      </c>
      <c r="D9">
        <v>3.1532291768818399</v>
      </c>
    </row>
    <row r="10" spans="1:4" x14ac:dyDescent="0.25">
      <c r="C10">
        <v>0</v>
      </c>
      <c r="D10">
        <v>0</v>
      </c>
    </row>
    <row r="11" spans="1:4" x14ac:dyDescent="0.25">
      <c r="C11">
        <v>366.54790435907</v>
      </c>
      <c r="D11">
        <v>2.35797916589003</v>
      </c>
    </row>
    <row r="12" spans="1:4" x14ac:dyDescent="0.25">
      <c r="C12">
        <v>366.54790640069501</v>
      </c>
      <c r="D12">
        <v>2.3579791790236699</v>
      </c>
    </row>
    <row r="13" spans="1:4" x14ac:dyDescent="0.25">
      <c r="C13">
        <v>366.547906354708</v>
      </c>
      <c r="D13">
        <v>2.3579791787278399</v>
      </c>
    </row>
    <row r="14" spans="1:4" x14ac:dyDescent="0.25">
      <c r="C14">
        <v>366.54790250244298</v>
      </c>
      <c r="D14">
        <v>2.3579791539464598</v>
      </c>
    </row>
    <row r="15" spans="1:4" x14ac:dyDescent="0.25">
      <c r="C15">
        <v>366.54791232668401</v>
      </c>
      <c r="D15">
        <v>4.0739610637385804</v>
      </c>
    </row>
    <row r="16" spans="1:4" x14ac:dyDescent="0.25">
      <c r="C16">
        <v>366.54790390151697</v>
      </c>
      <c r="D16">
        <v>2.35797916294662</v>
      </c>
    </row>
    <row r="17" spans="3:4" x14ac:dyDescent="0.25">
      <c r="C17">
        <v>366.54790614014303</v>
      </c>
      <c r="D17">
        <v>2.35797917734756</v>
      </c>
    </row>
    <row r="18" spans="3:4" x14ac:dyDescent="0.25">
      <c r="C18">
        <v>366.72359642770601</v>
      </c>
      <c r="D18">
        <v>2.3591093817022801</v>
      </c>
    </row>
    <row r="19" spans="3:4" x14ac:dyDescent="0.25">
      <c r="C19">
        <v>366.723598472307</v>
      </c>
      <c r="D19">
        <v>2.3591093948550701</v>
      </c>
    </row>
    <row r="20" spans="3:4" x14ac:dyDescent="0.25">
      <c r="C20">
        <v>366.72359842576901</v>
      </c>
      <c r="D20">
        <v>2.35910939455569</v>
      </c>
    </row>
    <row r="21" spans="3:4" x14ac:dyDescent="0.25">
      <c r="C21">
        <v>366.72359456679499</v>
      </c>
      <c r="D21">
        <v>2.35910936973116</v>
      </c>
    </row>
    <row r="22" spans="3:4" x14ac:dyDescent="0.25">
      <c r="C22">
        <v>366.72360181964399</v>
      </c>
      <c r="D22">
        <v>4.07591374749303</v>
      </c>
    </row>
    <row r="23" spans="3:4" x14ac:dyDescent="0.25">
      <c r="C23">
        <v>366.72358973642503</v>
      </c>
      <c r="D23">
        <v>2.3591093386576998</v>
      </c>
    </row>
    <row r="24" spans="3:4" x14ac:dyDescent="0.25">
      <c r="C24">
        <v>366.72359402182599</v>
      </c>
      <c r="D24">
        <v>2.3591093662254101</v>
      </c>
    </row>
    <row r="25" spans="3:4" x14ac:dyDescent="0.25">
      <c r="C25">
        <v>366.72358585765397</v>
      </c>
      <c r="D25">
        <v>1.0512395707609501</v>
      </c>
    </row>
    <row r="26" spans="3:4" x14ac:dyDescent="0.25">
      <c r="C26">
        <v>733.271489766522</v>
      </c>
      <c r="D26">
        <v>2.1019755365628701</v>
      </c>
    </row>
    <row r="27" spans="3:4" x14ac:dyDescent="0.25">
      <c r="C27">
        <v>706.00000290181401</v>
      </c>
      <c r="D27">
        <v>2.0237998553379399</v>
      </c>
    </row>
    <row r="28" spans="3:4" x14ac:dyDescent="0.25">
      <c r="C28">
        <v>309.999996352366</v>
      </c>
      <c r="D28">
        <v>0.888637316138841</v>
      </c>
    </row>
    <row r="29" spans="3:4" x14ac:dyDescent="0.25">
      <c r="C29">
        <v>0</v>
      </c>
      <c r="D29">
        <v>0</v>
      </c>
    </row>
    <row r="30" spans="3:4" x14ac:dyDescent="0.25">
      <c r="C30">
        <v>100.000020970937</v>
      </c>
      <c r="D30">
        <v>9.6028866702069209</v>
      </c>
    </row>
    <row r="31" spans="3:4" x14ac:dyDescent="0.25">
      <c r="C31">
        <v>100.000020751251</v>
      </c>
      <c r="D31">
        <v>9.6028866491106992</v>
      </c>
    </row>
    <row r="32" spans="3:4" x14ac:dyDescent="0.25">
      <c r="C32">
        <v>100.00000018596</v>
      </c>
      <c r="D32">
        <v>0.28665720266050199</v>
      </c>
    </row>
    <row r="33" spans="3:4" x14ac:dyDescent="0.25">
      <c r="C33">
        <v>90.000020215521005</v>
      </c>
      <c r="D33">
        <v>8.6425981320259897</v>
      </c>
    </row>
    <row r="34" spans="3:4" x14ac:dyDescent="0.25">
      <c r="C34">
        <v>120.00001749807799</v>
      </c>
      <c r="D34">
        <v>11.523463267990699</v>
      </c>
    </row>
    <row r="35" spans="3:4" x14ac:dyDescent="0.25">
      <c r="C35">
        <v>90.000019534406206</v>
      </c>
      <c r="D35">
        <v>8.6425980666193194</v>
      </c>
    </row>
    <row r="36" spans="3:4" x14ac:dyDescent="0.25">
      <c r="C36">
        <v>189.99999704332399</v>
      </c>
      <c r="D36">
        <v>0.54464867556660002</v>
      </c>
    </row>
    <row r="37" spans="3:4" x14ac:dyDescent="0.25">
      <c r="C37">
        <v>120.00001666318801</v>
      </c>
      <c r="D37">
        <v>11.5234631878172</v>
      </c>
    </row>
    <row r="38" spans="3:4" x14ac:dyDescent="0.25">
      <c r="C38">
        <v>309.99999690989603</v>
      </c>
      <c r="D38">
        <v>0.88863731773703902</v>
      </c>
    </row>
    <row r="39" spans="3:4" x14ac:dyDescent="0.25">
      <c r="C39">
        <v>110.00002054669</v>
      </c>
      <c r="D39">
        <v>10.5631750951061</v>
      </c>
    </row>
    <row r="40" spans="3:4" x14ac:dyDescent="0.25">
      <c r="C40">
        <v>159.999995125021</v>
      </c>
      <c r="D40">
        <v>15.3646149820886</v>
      </c>
    </row>
    <row r="41" spans="3:4" x14ac:dyDescent="0.25">
      <c r="C41">
        <v>126.00001639943299</v>
      </c>
      <c r="D41">
        <v>12.0996362418726</v>
      </c>
    </row>
    <row r="42" spans="3:4" x14ac:dyDescent="0.25">
      <c r="C42">
        <v>72.000016514132597</v>
      </c>
      <c r="D42">
        <v>6.9140785384353602</v>
      </c>
    </row>
    <row r="43" spans="3:4" x14ac:dyDescent="0.25">
      <c r="C43">
        <v>102.00002051165799</v>
      </c>
      <c r="D43">
        <v>9.7949443192306802</v>
      </c>
    </row>
    <row r="44" spans="3:4" x14ac:dyDescent="0.25">
      <c r="C44">
        <v>219.999915061743</v>
      </c>
      <c r="D44">
        <v>21.126338087539601</v>
      </c>
    </row>
    <row r="45" spans="3:4" x14ac:dyDescent="0.25">
      <c r="C45">
        <v>110.000018963917</v>
      </c>
      <c r="D45">
        <v>10.5631749431143</v>
      </c>
    </row>
    <row r="46" spans="3:4" x14ac:dyDescent="0.25">
      <c r="C46">
        <v>419.99999808663</v>
      </c>
      <c r="D46">
        <v>1.20396024345041</v>
      </c>
    </row>
    <row r="47" spans="3:4" x14ac:dyDescent="0.25">
      <c r="C47">
        <v>159.999992898546</v>
      </c>
      <c r="D47">
        <v>15.3646147682828</v>
      </c>
    </row>
    <row r="48" spans="3:4" x14ac:dyDescent="0.25">
      <c r="C48">
        <v>580.00000258273406</v>
      </c>
      <c r="D48">
        <v>1.66261177974271</v>
      </c>
    </row>
    <row r="49" spans="3:4" x14ac:dyDescent="0.25">
      <c r="C49">
        <v>126.00001457883199</v>
      </c>
      <c r="D49">
        <v>12.0996360670424</v>
      </c>
    </row>
    <row r="50" spans="3:4" x14ac:dyDescent="0.25">
      <c r="C50">
        <v>706.00000274656895</v>
      </c>
      <c r="D50">
        <v>2.0237998548929199</v>
      </c>
    </row>
    <row r="51" spans="3:4" x14ac:dyDescent="0.25">
      <c r="C51">
        <v>72.000016020812595</v>
      </c>
      <c r="D51">
        <v>6.91407849106242</v>
      </c>
    </row>
    <row r="52" spans="3:4" x14ac:dyDescent="0.25">
      <c r="C52">
        <v>778.00000266127597</v>
      </c>
      <c r="D52">
        <v>2.2301930401801799</v>
      </c>
    </row>
    <row r="53" spans="3:4" x14ac:dyDescent="0.25">
      <c r="C53">
        <v>102.000019827041</v>
      </c>
      <c r="D53">
        <v>9.7949442534877509</v>
      </c>
    </row>
    <row r="54" spans="3:4" x14ac:dyDescent="0.25">
      <c r="C54">
        <v>879.99999942404895</v>
      </c>
      <c r="D54">
        <v>2.52258337707041</v>
      </c>
    </row>
    <row r="55" spans="3:4" x14ac:dyDescent="0.25">
      <c r="C55">
        <v>219.99991450337799</v>
      </c>
      <c r="D55">
        <v>21.126338033920501</v>
      </c>
    </row>
    <row r="56" spans="3:4" x14ac:dyDescent="0.25">
      <c r="C56">
        <v>1099.9999904609599</v>
      </c>
      <c r="D56">
        <v>3.1532291960574401</v>
      </c>
    </row>
    <row r="57" spans="3:4" x14ac:dyDescent="0.25">
      <c r="C57">
        <v>366.72851792419198</v>
      </c>
      <c r="D57">
        <v>2.35914104137361</v>
      </c>
    </row>
    <row r="58" spans="3:4" x14ac:dyDescent="0.25">
      <c r="C58">
        <v>366.72852053150598</v>
      </c>
      <c r="D58">
        <v>2.3591410581462999</v>
      </c>
    </row>
    <row r="59" spans="3:4" x14ac:dyDescent="0.25">
      <c r="C59">
        <v>366.54790463806302</v>
      </c>
      <c r="D59">
        <v>2.3579791676847699</v>
      </c>
    </row>
    <row r="60" spans="3:4" x14ac:dyDescent="0.25">
      <c r="C60">
        <v>366.54790724008899</v>
      </c>
      <c r="D60">
        <v>2.3579791844234399</v>
      </c>
    </row>
    <row r="61" spans="3:4" x14ac:dyDescent="0.25">
      <c r="C61">
        <v>366.723596707328</v>
      </c>
      <c r="D61">
        <v>2.3591093835010701</v>
      </c>
    </row>
    <row r="62" spans="3:4" x14ac:dyDescent="0.25">
      <c r="C62">
        <v>366.72359931459403</v>
      </c>
      <c r="D62">
        <v>2.3591094002734501</v>
      </c>
    </row>
    <row r="63" spans="3:4" x14ac:dyDescent="0.25">
      <c r="C63">
        <v>366.728512135556</v>
      </c>
      <c r="D63">
        <v>1.05125369229135</v>
      </c>
    </row>
    <row r="64" spans="3:4" x14ac:dyDescent="0.25">
      <c r="C64">
        <v>733.27641772972299</v>
      </c>
      <c r="D64">
        <v>2.1019896629243</v>
      </c>
    </row>
    <row r="65" spans="3:4" x14ac:dyDescent="0.25">
      <c r="C65">
        <v>1099.9999929783501</v>
      </c>
      <c r="D65">
        <v>3.1532292032737002</v>
      </c>
    </row>
    <row r="66" spans="3:4" x14ac:dyDescent="0.25">
      <c r="C66">
        <v>790.00000611871303</v>
      </c>
      <c r="D66">
        <v>2.2645919143464601</v>
      </c>
    </row>
    <row r="67" spans="3:4" x14ac:dyDescent="0.25">
      <c r="C67">
        <v>394.00000030167502</v>
      </c>
      <c r="D67">
        <v>1.12942937724686</v>
      </c>
    </row>
    <row r="68" spans="3:4" x14ac:dyDescent="0.25">
      <c r="C68">
        <v>0</v>
      </c>
      <c r="D68">
        <v>0</v>
      </c>
    </row>
    <row r="69" spans="3:4" x14ac:dyDescent="0.25">
      <c r="C69">
        <v>0</v>
      </c>
      <c r="D69">
        <v>0</v>
      </c>
    </row>
    <row r="70" spans="3:4" x14ac:dyDescent="0.25">
      <c r="C70">
        <v>100.000019408847</v>
      </c>
      <c r="D70">
        <v>9.6028865202012703</v>
      </c>
    </row>
    <row r="71" spans="3:4" x14ac:dyDescent="0.25">
      <c r="C71">
        <v>100.00002119615</v>
      </c>
      <c r="D71">
        <v>9.6028866918338291</v>
      </c>
    </row>
    <row r="72" spans="3:4" x14ac:dyDescent="0.25">
      <c r="C72">
        <v>1099.99999946919</v>
      </c>
      <c r="D72">
        <v>3.1532292218801601</v>
      </c>
    </row>
    <row r="73" spans="3:4" x14ac:dyDescent="0.25">
      <c r="C73">
        <v>90.000019511681302</v>
      </c>
      <c r="D73">
        <v>8.6425980644370703</v>
      </c>
    </row>
    <row r="74" spans="3:4" x14ac:dyDescent="0.25">
      <c r="C74">
        <v>120.000016039405</v>
      </c>
      <c r="D74">
        <v>11.523463127915999</v>
      </c>
    </row>
    <row r="75" spans="3:4" x14ac:dyDescent="0.25">
      <c r="C75">
        <v>90.000021498626595</v>
      </c>
      <c r="D75">
        <v>8.6425982552411398</v>
      </c>
    </row>
    <row r="76" spans="3:4" x14ac:dyDescent="0.25">
      <c r="C76">
        <v>999.99999975817502</v>
      </c>
      <c r="D76">
        <v>2.8665720205811298</v>
      </c>
    </row>
    <row r="77" spans="3:4" x14ac:dyDescent="0.25">
      <c r="C77">
        <v>120.000018973839</v>
      </c>
      <c r="D77">
        <v>11.5234634097063</v>
      </c>
    </row>
    <row r="78" spans="3:4" x14ac:dyDescent="0.25">
      <c r="C78">
        <v>910.00000516550597</v>
      </c>
      <c r="D78">
        <v>2.6085805541669398</v>
      </c>
    </row>
    <row r="79" spans="3:4" x14ac:dyDescent="0.25">
      <c r="C79">
        <v>110.00001976717201</v>
      </c>
      <c r="D79">
        <v>10.563175020249901</v>
      </c>
    </row>
    <row r="80" spans="3:4" x14ac:dyDescent="0.25">
      <c r="C80">
        <v>219.99991037488999</v>
      </c>
      <c r="D80">
        <v>21.126337637466499</v>
      </c>
    </row>
    <row r="81" spans="3:4" x14ac:dyDescent="0.25">
      <c r="C81">
        <v>102.000019376249</v>
      </c>
      <c r="D81">
        <v>9.7949442101986808</v>
      </c>
    </row>
    <row r="82" spans="3:4" x14ac:dyDescent="0.25">
      <c r="C82">
        <v>72.000016095800405</v>
      </c>
      <c r="D82">
        <v>6.91407849826341</v>
      </c>
    </row>
    <row r="83" spans="3:4" x14ac:dyDescent="0.25">
      <c r="C83">
        <v>126.000015286818</v>
      </c>
      <c r="D83">
        <v>12.099636135029399</v>
      </c>
    </row>
    <row r="84" spans="3:4" x14ac:dyDescent="0.25">
      <c r="C84">
        <v>159.999993248831</v>
      </c>
      <c r="D84">
        <v>15.3646148019203</v>
      </c>
    </row>
    <row r="85" spans="3:4" x14ac:dyDescent="0.25">
      <c r="C85">
        <v>110.00002122517699</v>
      </c>
      <c r="D85">
        <v>10.563175160260499</v>
      </c>
    </row>
    <row r="86" spans="3:4" x14ac:dyDescent="0.25">
      <c r="C86">
        <v>790.00000914862699</v>
      </c>
      <c r="D86">
        <v>2.2645919230319298</v>
      </c>
    </row>
    <row r="87" spans="3:4" x14ac:dyDescent="0.25">
      <c r="C87">
        <v>159.99999524979</v>
      </c>
      <c r="D87">
        <v>15.364614994069999</v>
      </c>
    </row>
    <row r="88" spans="3:4" x14ac:dyDescent="0.25">
      <c r="C88">
        <v>680.000007682611</v>
      </c>
      <c r="D88">
        <v>1.94926899648931</v>
      </c>
    </row>
    <row r="89" spans="3:4" x14ac:dyDescent="0.25">
      <c r="C89">
        <v>126.000016950152</v>
      </c>
      <c r="D89">
        <v>12.0996362947575</v>
      </c>
    </row>
    <row r="90" spans="3:4" x14ac:dyDescent="0.25">
      <c r="C90">
        <v>520.00000461786794</v>
      </c>
      <c r="D90">
        <v>1.49061746430011</v>
      </c>
    </row>
    <row r="91" spans="3:4" x14ac:dyDescent="0.25">
      <c r="C91">
        <v>72.000017591988495</v>
      </c>
      <c r="D91">
        <v>6.9140786419406197</v>
      </c>
    </row>
    <row r="92" spans="3:4" x14ac:dyDescent="0.25">
      <c r="C92">
        <v>394.000000370858</v>
      </c>
      <c r="D92">
        <v>1.12942937744518</v>
      </c>
    </row>
    <row r="93" spans="3:4" x14ac:dyDescent="0.25">
      <c r="C93">
        <v>102.000021967698</v>
      </c>
      <c r="D93">
        <v>9.7949444590525605</v>
      </c>
    </row>
    <row r="94" spans="3:4" x14ac:dyDescent="0.25">
      <c r="C94">
        <v>321.99999761515397</v>
      </c>
      <c r="D94">
        <v>0.923036184014006</v>
      </c>
    </row>
    <row r="95" spans="3:4" x14ac:dyDescent="0.25">
      <c r="C95">
        <v>219.999916195547</v>
      </c>
      <c r="D95">
        <v>21.1263381964175</v>
      </c>
    </row>
    <row r="96" spans="3:4" x14ac:dyDescent="0.25">
      <c r="C96">
        <v>219.99999604086699</v>
      </c>
      <c r="D96">
        <v>0.63064583333121604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9D66-02EF-4583-9FE6-E89BC2CEE97E}">
  <dimension ref="B1:G12"/>
  <sheetViews>
    <sheetView workbookViewId="0">
      <selection activeCell="C8" sqref="C8"/>
    </sheetView>
  </sheetViews>
  <sheetFormatPr defaultRowHeight="15" x14ac:dyDescent="0.25"/>
  <sheetData>
    <row r="1" spans="2:7" x14ac:dyDescent="0.25">
      <c r="C1" t="str">
        <f>Sheet1!C1</f>
        <v>Load sets</v>
      </c>
    </row>
    <row r="2" spans="2:7" x14ac:dyDescent="0.25">
      <c r="C2" t="str">
        <f>Sheet1!C2</f>
        <v>100/60</v>
      </c>
      <c r="D2" t="str">
        <f>Sheet1!D2</f>
        <v>60/100</v>
      </c>
      <c r="E2" t="str">
        <f>Sheet1!E2</f>
        <v>Peak</v>
      </c>
      <c r="F2">
        <f>Sheet1!F2</f>
        <v>0.8</v>
      </c>
      <c r="G2">
        <f>Sheet1!G2</f>
        <v>0.6</v>
      </c>
    </row>
    <row r="3" spans="2:7" x14ac:dyDescent="0.25">
      <c r="B3" t="str">
        <f>Sheet1!B3</f>
        <v>Loads</v>
      </c>
      <c r="C3">
        <f>Sheet1!C3</f>
        <v>1</v>
      </c>
      <c r="D3">
        <f>Sheet1!D3</f>
        <v>2</v>
      </c>
      <c r="E3">
        <f>Sheet1!E3</f>
        <v>3</v>
      </c>
      <c r="F3">
        <f>Sheet1!F3</f>
        <v>4</v>
      </c>
      <c r="G3">
        <f>Sheet1!G3</f>
        <v>5</v>
      </c>
    </row>
    <row r="4" spans="2:7" x14ac:dyDescent="0.25">
      <c r="B4" t="str">
        <f>Sheet1!B4</f>
        <v>A</v>
      </c>
      <c r="C4">
        <f>Sheet1!C4/500/10</f>
        <v>100</v>
      </c>
      <c r="D4">
        <f>Sheet1!D4/500/10</f>
        <v>60</v>
      </c>
      <c r="E4">
        <f>Sheet1!E4/500/10</f>
        <v>100</v>
      </c>
      <c r="F4">
        <f>Sheet1!F4/500/10</f>
        <v>80</v>
      </c>
      <c r="G4">
        <f>Sheet1!G4/500/10</f>
        <v>60</v>
      </c>
    </row>
    <row r="5" spans="2:7" x14ac:dyDescent="0.25">
      <c r="B5" t="str">
        <f>Sheet1!B5</f>
        <v>B</v>
      </c>
      <c r="C5">
        <f>Sheet1!C5/500/10</f>
        <v>90</v>
      </c>
      <c r="D5">
        <f>Sheet1!D5/500/10</f>
        <v>150</v>
      </c>
      <c r="E5">
        <f>Sheet1!E5/500/10</f>
        <v>150</v>
      </c>
      <c r="F5">
        <f>Sheet1!F5/500/10</f>
        <v>120</v>
      </c>
      <c r="G5">
        <f>Sheet1!G5/500/10</f>
        <v>90</v>
      </c>
    </row>
    <row r="6" spans="2:7" x14ac:dyDescent="0.25">
      <c r="B6" t="str">
        <f>Sheet1!B6</f>
        <v>C</v>
      </c>
      <c r="C6">
        <f>Sheet1!C6/500/10</f>
        <v>120</v>
      </c>
      <c r="D6">
        <f>Sheet1!D6/500/10</f>
        <v>200</v>
      </c>
      <c r="E6">
        <f>Sheet1!E6/500/10</f>
        <v>200</v>
      </c>
      <c r="F6">
        <f>Sheet1!F6/500/10</f>
        <v>160</v>
      </c>
      <c r="G6">
        <f>Sheet1!G6/500/10</f>
        <v>120</v>
      </c>
    </row>
    <row r="7" spans="2:7" x14ac:dyDescent="0.25">
      <c r="B7" t="str">
        <f>Sheet1!B7</f>
        <v>D</v>
      </c>
      <c r="C7">
        <f>Sheet1!C7/500/10</f>
        <v>110</v>
      </c>
      <c r="D7">
        <f>Sheet1!D7/500/10</f>
        <v>66</v>
      </c>
      <c r="E7">
        <f>Sheet1!E7/500/10</f>
        <v>110</v>
      </c>
      <c r="F7">
        <f>Sheet1!F7/500/10</f>
        <v>88</v>
      </c>
      <c r="G7">
        <f>Sheet1!G7/500/10</f>
        <v>66</v>
      </c>
    </row>
    <row r="8" spans="2:7" x14ac:dyDescent="0.25">
      <c r="B8" t="str">
        <f>Sheet1!B8</f>
        <v>E</v>
      </c>
      <c r="C8">
        <f>Sheet1!C8/500/10</f>
        <v>160</v>
      </c>
      <c r="D8">
        <f>Sheet1!D8/500/10</f>
        <v>96</v>
      </c>
      <c r="E8">
        <f>Sheet1!E8/500/10</f>
        <v>160</v>
      </c>
      <c r="F8">
        <f>Sheet1!F8/500/10</f>
        <v>128</v>
      </c>
      <c r="G8">
        <f>Sheet1!G8/500/10</f>
        <v>96</v>
      </c>
    </row>
    <row r="9" spans="2:7" x14ac:dyDescent="0.25">
      <c r="B9" t="str">
        <f>Sheet1!B9</f>
        <v>F</v>
      </c>
      <c r="C9">
        <f>Sheet1!C9/500/10</f>
        <v>126</v>
      </c>
      <c r="D9">
        <f>Sheet1!D9/500/10</f>
        <v>210</v>
      </c>
      <c r="E9">
        <f>Sheet1!E9/500/10</f>
        <v>210</v>
      </c>
      <c r="F9">
        <f>Sheet1!F9/500/10</f>
        <v>168</v>
      </c>
      <c r="G9">
        <f>Sheet1!G9/500/10</f>
        <v>126</v>
      </c>
    </row>
    <row r="10" spans="2:7" x14ac:dyDescent="0.25">
      <c r="B10" t="str">
        <f>Sheet1!B10</f>
        <v>G</v>
      </c>
      <c r="C10">
        <f>Sheet1!C10/500/10</f>
        <v>72</v>
      </c>
      <c r="D10">
        <f>Sheet1!D10/500/10</f>
        <v>120</v>
      </c>
      <c r="E10">
        <f>Sheet1!E10/500/10</f>
        <v>120</v>
      </c>
      <c r="F10">
        <f>Sheet1!F10/500/10</f>
        <v>96</v>
      </c>
      <c r="G10">
        <f>Sheet1!G10/500/10</f>
        <v>72</v>
      </c>
    </row>
    <row r="11" spans="2:7" x14ac:dyDescent="0.25">
      <c r="B11" t="str">
        <f>Sheet1!B11</f>
        <v>H</v>
      </c>
      <c r="C11">
        <f>Sheet1!C11/500/10</f>
        <v>102</v>
      </c>
      <c r="D11">
        <f>Sheet1!D11/500/10</f>
        <v>170</v>
      </c>
      <c r="E11">
        <f>Sheet1!E11/500/10</f>
        <v>170</v>
      </c>
      <c r="F11">
        <f>Sheet1!F11/500/10</f>
        <v>136</v>
      </c>
      <c r="G11">
        <f>Sheet1!G11/500/10</f>
        <v>102</v>
      </c>
    </row>
    <row r="12" spans="2:7" x14ac:dyDescent="0.25">
      <c r="B12" t="str">
        <f>Sheet1!B12</f>
        <v>J</v>
      </c>
      <c r="C12">
        <f>Sheet1!C12/500/10</f>
        <v>220</v>
      </c>
      <c r="D12">
        <f>Sheet1!D12/500/10</f>
        <v>132</v>
      </c>
      <c r="E12">
        <f>Sheet1!E12/500/10</f>
        <v>220</v>
      </c>
      <c r="F12">
        <f>Sheet1!F12/500/10</f>
        <v>176</v>
      </c>
      <c r="G12">
        <f>Sheet1!G12/500/10</f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Bouley</dc:creator>
  <cp:lastModifiedBy>Joe Bouley</cp:lastModifiedBy>
  <dcterms:created xsi:type="dcterms:W3CDTF">2020-03-26T12:47:46Z</dcterms:created>
  <dcterms:modified xsi:type="dcterms:W3CDTF">2020-03-27T12:26:49Z</dcterms:modified>
</cp:coreProperties>
</file>